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96" windowWidth="5670" windowHeight="7320" activeTab="0"/>
  </bookViews>
  <sheets>
    <sheet name="dem11" sheetId="1" r:id="rId1"/>
  </sheets>
  <externalReferences>
    <externalReference r:id="rId4"/>
    <externalReference r:id="rId5"/>
    <externalReference r:id="rId6"/>
  </externalReferences>
  <definedNames>
    <definedName name="__123Graph_D" hidden="1">#REF!</definedName>
    <definedName name="_xlnm._FilterDatabase" localSheetId="0" hidden="1">'dem11'!$A$21:$L$216</definedName>
    <definedName name="_Regression_Int" localSheetId="0" hidden="1">1</definedName>
    <definedName name="ahcap">'[2]dem2'!$D$646:$L$646</definedName>
    <definedName name="censusrec">#REF!</definedName>
    <definedName name="charged">#REF!</definedName>
    <definedName name="cs" localSheetId="0">'dem11'!$D$148:$L$148</definedName>
    <definedName name="da">#REF!</definedName>
    <definedName name="ee">#REF!</definedName>
    <definedName name="fishcap">'[2]dem2'!$D$657:$L$657</definedName>
    <definedName name="Fishrev">'[2]dem2'!$D$574:$L$574</definedName>
    <definedName name="fsw" localSheetId="0">'dem11'!$D$107:$L$107</definedName>
    <definedName name="fswcap" localSheetId="0">'dem11'!$D$200:$L$200</definedName>
    <definedName name="fwl">#REF!</definedName>
    <definedName name="fwlcap">#REF!</definedName>
    <definedName name="fwlrec">#REF!</definedName>
    <definedName name="ges" localSheetId="0">'dem11'!$D$211:$L$211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'dem11'!$K$213</definedName>
    <definedName name="np">#REF!</definedName>
    <definedName name="Nutrition">#REF!</definedName>
    <definedName name="oges" localSheetId="0">'dem11'!$D$173:$L$173</definedName>
    <definedName name="oges">#REF!</definedName>
    <definedName name="pension">#REF!</definedName>
    <definedName name="_xlnm.Print_Area" localSheetId="0">'dem11'!$A$1:$L$217</definedName>
    <definedName name="_xlnm.Print_Titles" localSheetId="0">'dem11'!$18:$21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'dem11'!#REF!</definedName>
    <definedName name="scst" localSheetId="0">'dem11'!$D$34:$L$34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'dem11'!#REF!</definedName>
    <definedName name="swc">#REF!</definedName>
    <definedName name="tax">#REF!</definedName>
    <definedName name="udhd">#REF!</definedName>
    <definedName name="urbancap">#REF!</definedName>
    <definedName name="voted" localSheetId="0">'dem11'!$E$16:$G$16</definedName>
    <definedName name="Voted">#REF!</definedName>
    <definedName name="wareCaprec" localSheetId="0">'dem11'!#REF!</definedName>
    <definedName name="warerec" localSheetId="0">'dem11'!$D$216:$L$216</definedName>
    <definedName name="water">#REF!</definedName>
    <definedName name="watercap">#REF!</definedName>
    <definedName name="welfarecap">#REF!</definedName>
    <definedName name="Z_239EE218_578E_4317_BEED_14D5D7089E27_.wvu.Cols" localSheetId="0" hidden="1">'dem11'!#REF!</definedName>
    <definedName name="Z_239EE218_578E_4317_BEED_14D5D7089E27_.wvu.FilterData" localSheetId="0" hidden="1">'dem11'!$B$1:$L$217</definedName>
    <definedName name="Z_239EE218_578E_4317_BEED_14D5D7089E27_.wvu.PrintArea" localSheetId="0" hidden="1">'dem11'!$A$1:$L$213</definedName>
    <definedName name="Z_239EE218_578E_4317_BEED_14D5D7089E27_.wvu.PrintTitles" localSheetId="0" hidden="1">'dem11'!$18:$21</definedName>
    <definedName name="Z_302A3EA3_AE96_11D5_A646_0050BA3D7AFD_.wvu.Cols" localSheetId="0" hidden="1">'dem11'!#REF!</definedName>
    <definedName name="Z_302A3EA3_AE96_11D5_A646_0050BA3D7AFD_.wvu.FilterData" localSheetId="0" hidden="1">'dem11'!$B$1:$L$217</definedName>
    <definedName name="Z_302A3EA3_AE96_11D5_A646_0050BA3D7AFD_.wvu.PrintArea" localSheetId="0" hidden="1">'dem11'!$A$1:$L$213</definedName>
    <definedName name="Z_302A3EA3_AE96_11D5_A646_0050BA3D7AFD_.wvu.PrintTitles" localSheetId="0" hidden="1">'dem11'!$18:$21</definedName>
    <definedName name="Z_36DBA021_0ECB_11D4_8064_004005726899_.wvu.Cols" localSheetId="0" hidden="1">'dem11'!#REF!</definedName>
    <definedName name="Z_36DBA021_0ECB_11D4_8064_004005726899_.wvu.FilterData" localSheetId="0" hidden="1">'dem11'!$C$23:$C$213</definedName>
    <definedName name="Z_36DBA021_0ECB_11D4_8064_004005726899_.wvu.PrintArea" localSheetId="0" hidden="1">'dem11'!$A$1:$L$213</definedName>
    <definedName name="Z_36DBA021_0ECB_11D4_8064_004005726899_.wvu.PrintTitles" localSheetId="0" hidden="1">'dem11'!$18:$21</definedName>
    <definedName name="Z_93EBE921_AE91_11D5_8685_004005726899_.wvu.Cols" localSheetId="0" hidden="1">'dem11'!#REF!</definedName>
    <definedName name="Z_93EBE921_AE91_11D5_8685_004005726899_.wvu.FilterData" localSheetId="0" hidden="1">'dem11'!$C$23:$C$213</definedName>
    <definedName name="Z_93EBE921_AE91_11D5_8685_004005726899_.wvu.PrintArea" localSheetId="0" hidden="1">'dem11'!$A$1:$L$213</definedName>
    <definedName name="Z_93EBE921_AE91_11D5_8685_004005726899_.wvu.PrintTitles" localSheetId="0" hidden="1">'dem11'!$18:$21</definedName>
    <definedName name="Z_94DA79C1_0FDE_11D5_9579_000021DAEEA2_.wvu.Cols" localSheetId="0" hidden="1">'dem11'!#REF!</definedName>
    <definedName name="Z_94DA79C1_0FDE_11D5_9579_000021DAEEA2_.wvu.FilterData" localSheetId="0" hidden="1">'dem11'!$C$23:$C$213</definedName>
    <definedName name="Z_94DA79C1_0FDE_11D5_9579_000021DAEEA2_.wvu.PrintArea" localSheetId="0" hidden="1">'dem11'!$A$1:$L$214</definedName>
    <definedName name="Z_94DA79C1_0FDE_11D5_9579_000021DAEEA2_.wvu.PrintTitles" localSheetId="0" hidden="1">'dem11'!$18:$21</definedName>
    <definedName name="Z_B4CB0999_161F_11D5_8064_004005726899_.wvu.FilterData" localSheetId="0" hidden="1">'dem11'!$C$23:$C$213</definedName>
    <definedName name="Z_C868F8C3_16D7_11D5_A68D_81D6213F5331_.wvu.Cols" localSheetId="0" hidden="1">'dem11'!#REF!</definedName>
    <definedName name="Z_C868F8C3_16D7_11D5_A68D_81D6213F5331_.wvu.FilterData" localSheetId="0" hidden="1">'dem11'!$C$23:$C$213</definedName>
    <definedName name="Z_C868F8C3_16D7_11D5_A68D_81D6213F5331_.wvu.PrintArea" localSheetId="0" hidden="1">'dem11'!$A$1:$L$213</definedName>
    <definedName name="Z_C868F8C3_16D7_11D5_A68D_81D6213F5331_.wvu.PrintTitles" localSheetId="0" hidden="1">'dem11'!$18:$21</definedName>
    <definedName name="Z_E5DF37BD_125C_11D5_8DC4_D0F5D88B3549_.wvu.Cols" localSheetId="0" hidden="1">'dem11'!#REF!</definedName>
    <definedName name="Z_E5DF37BD_125C_11D5_8DC4_D0F5D88B3549_.wvu.FilterData" localSheetId="0" hidden="1">'dem11'!$C$23:$C$213</definedName>
    <definedName name="Z_E5DF37BD_125C_11D5_8DC4_D0F5D88B3549_.wvu.PrintArea" localSheetId="0" hidden="1">'dem11'!$A$1:$L$214</definedName>
    <definedName name="Z_E5DF37BD_125C_11D5_8DC4_D0F5D88B3549_.wvu.PrintTitles" localSheetId="0" hidden="1">'dem11'!$18:$21</definedName>
    <definedName name="Z_F8ADACC1_164E_11D6_B603_000021DAEEA2_.wvu.Cols" localSheetId="0" hidden="1">'dem11'!#REF!</definedName>
    <definedName name="Z_F8ADACC1_164E_11D6_B603_000021DAEEA2_.wvu.FilterData" localSheetId="0" hidden="1">'dem11'!$C$23:$C$213</definedName>
    <definedName name="Z_F8ADACC1_164E_11D6_B603_000021DAEEA2_.wvu.PrintArea" localSheetId="0" hidden="1">'dem11'!$A$1:$L$213</definedName>
    <definedName name="Z_F8ADACC1_164E_11D6_B603_000021DAEEA2_.wvu.PrintTitles" localSheetId="0" hidden="1">'dem11'!$18:$21</definedName>
  </definedNames>
  <calcPr fullCalcOnLoad="1"/>
</workbook>
</file>

<file path=xl/sharedStrings.xml><?xml version="1.0" encoding="utf-8"?>
<sst xmlns="http://schemas.openxmlformats.org/spreadsheetml/2006/main" count="342" uniqueCount="159">
  <si>
    <t>FOOD, CIVIL SUPPLIES &amp; CONSUMER AFFAIRS</t>
  </si>
  <si>
    <t>Civil Supplies</t>
  </si>
  <si>
    <t>Other General Economic Services</t>
  </si>
  <si>
    <t>(a) Capital Account of Agriculture and Allied Activities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</si>
  <si>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</si>
  <si>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</si>
  <si>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</si>
  <si>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</si>
  <si>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</si>
  <si>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</si>
  <si>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</si>
  <si>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</si>
  <si>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</si>
  <si>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</si>
  <si>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</si>
  <si>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</si>
  <si>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</si>
  <si>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</si>
  <si>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</si>
  <si>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</si>
  <si>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</si>
  <si>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</si>
  <si>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00.44.14</t>
  </si>
  <si>
    <t>Rent, Rates &amp; Taxes</t>
  </si>
  <si>
    <t>West District</t>
  </si>
  <si>
    <t>00.46.01</t>
  </si>
  <si>
    <t>-</t>
  </si>
  <si>
    <t>00.46.11</t>
  </si>
  <si>
    <t>00.46.13</t>
  </si>
  <si>
    <t>00.46.14</t>
  </si>
  <si>
    <t>South District</t>
  </si>
  <si>
    <t>00.48.01</t>
  </si>
  <si>
    <t>00.48.11</t>
  </si>
  <si>
    <t>00.48.13</t>
  </si>
  <si>
    <t>00.48.14</t>
  </si>
  <si>
    <t>Consumers Affairs</t>
  </si>
  <si>
    <t>00.60.01</t>
  </si>
  <si>
    <t>00.60.11</t>
  </si>
  <si>
    <t>00.60.13</t>
  </si>
  <si>
    <t>00.60.71</t>
  </si>
  <si>
    <t>Training</t>
  </si>
  <si>
    <t>00.00.72</t>
  </si>
  <si>
    <t>Procurement &amp; supply</t>
  </si>
  <si>
    <t>Establishment of Food Grain Godowns</t>
  </si>
  <si>
    <t>60.00.01</t>
  </si>
  <si>
    <t>60.00.11</t>
  </si>
  <si>
    <t>60.00.13</t>
  </si>
  <si>
    <t>60.00.51</t>
  </si>
  <si>
    <t>Motor Vehicles</t>
  </si>
  <si>
    <t>Establishment of food Grain Godowns</t>
  </si>
  <si>
    <t>61.00.13</t>
  </si>
  <si>
    <t>National Social Assistance Programme including Annapurna</t>
  </si>
  <si>
    <t>62.00.71</t>
  </si>
  <si>
    <t>Annapurna Scheme</t>
  </si>
  <si>
    <t>Procurement &amp; Supply</t>
  </si>
  <si>
    <t>Food Subsidies</t>
  </si>
  <si>
    <t>Subsidies on Sale of Rice</t>
  </si>
  <si>
    <t>62.00.33</t>
  </si>
  <si>
    <t>Subsidies</t>
  </si>
  <si>
    <t>Regulation of Weight &amp; Measures</t>
  </si>
  <si>
    <t>Establishment</t>
  </si>
  <si>
    <t>CAPITAL SECTION</t>
  </si>
  <si>
    <t>Food</t>
  </si>
  <si>
    <t>Buildings</t>
  </si>
  <si>
    <t>60.00.71</t>
  </si>
  <si>
    <t>Godowns</t>
  </si>
  <si>
    <t>DEMAND NO. 11</t>
  </si>
  <si>
    <t>62.00.72</t>
  </si>
  <si>
    <t>Khadya Suraksha Abhiyan</t>
  </si>
  <si>
    <t>Constitution   of   State   Consumer   Protection   Council</t>
  </si>
  <si>
    <t>East District</t>
  </si>
  <si>
    <t>00.45.01</t>
  </si>
  <si>
    <t>00.45.11</t>
  </si>
  <si>
    <t>00.45.13</t>
  </si>
  <si>
    <t>00.45.14</t>
  </si>
  <si>
    <t>00.47.01</t>
  </si>
  <si>
    <t>00.47.11</t>
  </si>
  <si>
    <t>00.47.13</t>
  </si>
  <si>
    <t>00.47.14</t>
  </si>
  <si>
    <t>North District</t>
  </si>
  <si>
    <t>60.44.01</t>
  </si>
  <si>
    <t>60.44.11</t>
  </si>
  <si>
    <t>60.44.13</t>
  </si>
  <si>
    <t>60.45.01</t>
  </si>
  <si>
    <t>60.45.11</t>
  </si>
  <si>
    <t>60.45.13</t>
  </si>
  <si>
    <t>60.46.01</t>
  </si>
  <si>
    <t>60.46.11</t>
  </si>
  <si>
    <t>60.46.13</t>
  </si>
  <si>
    <t>60.47.01</t>
  </si>
  <si>
    <t>60.47.11</t>
  </si>
  <si>
    <t>60.47.13</t>
  </si>
  <si>
    <t>60.48.01</t>
  </si>
  <si>
    <t>60.48.11</t>
  </si>
  <si>
    <t>60.48.13</t>
  </si>
  <si>
    <t>Welfare of Scheduled Caste</t>
  </si>
  <si>
    <t>Welfare of Scheduled Tribes</t>
  </si>
  <si>
    <t>01</t>
  </si>
  <si>
    <t>01.102</t>
  </si>
  <si>
    <t>02</t>
  </si>
  <si>
    <t>02.102</t>
  </si>
  <si>
    <t>Rural Godown Programmes</t>
  </si>
  <si>
    <t>Other Expenditure</t>
  </si>
  <si>
    <t>II. Details of the estimates and the heads under which this grant will be accounted for:</t>
  </si>
  <si>
    <t>Capital</t>
  </si>
  <si>
    <t>Revenue</t>
  </si>
  <si>
    <t>Deduct Recoveries of Overpayments</t>
  </si>
  <si>
    <t>Capital Outlay on Food, Storage &amp; Warehousing</t>
  </si>
  <si>
    <t>Strenthening of Consumer Disputes Redressal Agencies (100% CSS)</t>
  </si>
  <si>
    <t>Food, Storage and Warehousing</t>
  </si>
  <si>
    <t>B - Social Services (e) Welfare of Scheduled Castes</t>
  </si>
  <si>
    <t>C - Economic Services (a) Agriculture and Allied Activities</t>
  </si>
  <si>
    <t>C - Capital Accounts of Economic Services</t>
  </si>
  <si>
    <t>Food Storage and Warehousing</t>
  </si>
  <si>
    <t>Tribes &amp; Other Backward Classes</t>
  </si>
  <si>
    <t>North-East Circle</t>
  </si>
  <si>
    <t>South-West Circle</t>
  </si>
  <si>
    <t>00.00.75</t>
  </si>
  <si>
    <t>62.00.01</t>
  </si>
  <si>
    <t>62.00.11</t>
  </si>
  <si>
    <t>62.00.13</t>
  </si>
  <si>
    <t>62.00.52</t>
  </si>
  <si>
    <t>63.00.01</t>
  </si>
  <si>
    <t>63.00.11</t>
  </si>
  <si>
    <t>63.00.13</t>
  </si>
  <si>
    <t>63.00.52</t>
  </si>
  <si>
    <t>Scheduled Tribes and Other Backward Classes</t>
  </si>
  <si>
    <t>Welfare of Scheduled Caste, Scheduled</t>
  </si>
  <si>
    <t>(j ) General Economic Services</t>
  </si>
  <si>
    <t>(j) General Economic Services</t>
  </si>
  <si>
    <t>Economic Development</t>
  </si>
  <si>
    <t>Generating Awareness Amongst the TPDS Beneficiaries (80:20 % CSS)</t>
  </si>
  <si>
    <t>Welfare of Scheduled Caste, 
Scheduled Tribes &amp; Other Backward Classes</t>
  </si>
  <si>
    <t>Sikkim State Consumer Disputes 
Redressal Comission</t>
  </si>
  <si>
    <t>Sikkim State Consumer Disputes 
Redressal Commission</t>
  </si>
  <si>
    <t>Capital Outlay on Food, Storage and Warehousing</t>
  </si>
  <si>
    <t>2010-11</t>
  </si>
  <si>
    <t>63.00.14</t>
  </si>
  <si>
    <t>Rent, Rates and Taxes</t>
  </si>
  <si>
    <t>60.71.53</t>
  </si>
  <si>
    <t>Major Works</t>
  </si>
  <si>
    <t>Construction of Storage Godown at Gyalshing (100% CSS)</t>
  </si>
  <si>
    <t>2011-12</t>
  </si>
  <si>
    <t>Storage and Warehousing</t>
  </si>
  <si>
    <t>60.72.53</t>
  </si>
  <si>
    <t>Capital Outlay on other General Economic Services</t>
  </si>
  <si>
    <t>62.00.81</t>
  </si>
  <si>
    <t>Strengthening of Weights &amp; Measures Infrastructure (100% CSS)</t>
  </si>
  <si>
    <t>(j) Capital Outlay on General Economic Services</t>
  </si>
  <si>
    <t>Capital Outlay on Other General Economic Services</t>
  </si>
  <si>
    <t>(In Thousands of Rupees)</t>
  </si>
  <si>
    <t>Machinery &amp; Equipment</t>
  </si>
  <si>
    <t>I. Estimate of the amount required in the year ending 31st March, 2013 to defray the charges in respect of Food, Civil Supplies &amp; Consumer Affairs</t>
  </si>
  <si>
    <t>2012-13</t>
  </si>
  <si>
    <t>Computerization of Food and Civil Supplies and Consumers Affairs Department (NEC)</t>
  </si>
  <si>
    <t>Addl. Storage Facilities for Essential Commodities (State Specific Grant under 13th Finance Commission)</t>
  </si>
  <si>
    <t>00.44.81</t>
  </si>
  <si>
    <t>Construction of Working Standard Laboratory (100% CSS)</t>
  </si>
  <si>
    <t>Strengthening of Consumer Dispute Redressal Agencies - Strengthening Consumer Fora (100% CSS)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</si>
</sst>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0_)"/>
    <numFmt numFmtId="166" formatCode="00#"/>
    <numFmt numFmtId="167" formatCode="0#"/>
    <numFmt numFmtId="168" formatCode="00000#"/>
    <numFmt numFmtId="169" formatCode="00.00#"/>
    <numFmt numFmtId="170" formatCode="0#.###"/>
    <numFmt numFmtId="171" formatCode="00.#0"/>
    <numFmt numFmtId="172" formatCode="00.000"/>
    <numFmt numFmtId="173" formatCode="#0"/>
    <numFmt numFmtId="174" formatCode="_(* #,##0_);_(* \(#,##0\);_(* &quot;-&quot;??_);_(@_)"/>
    <numFmt numFmtId="175" formatCode="_(* #,##0.0_);_(* \(#,##0.0\);_(* &quot;-&quot;??_);_(@_)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65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63" applyFont="1" applyFill="1" applyAlignment="1">
      <alignment/>
      <protection/>
    </xf>
    <xf numFmtId="0" fontId="4" fillId="0" borderId="0" xfId="63" applyFont="1" applyFill="1" applyAlignment="1">
      <alignment horizontal="right" vertical="top" wrapText="1"/>
      <protection/>
    </xf>
    <xf numFmtId="0" fontId="4" fillId="0" borderId="10" xfId="60" applyFont="1" applyFill="1" applyBorder="1">
      <alignment/>
      <protection/>
    </xf>
    <xf numFmtId="167" fontId="4" fillId="0" borderId="0" xfId="57" applyNumberFormat="1" applyFont="1" applyFill="1" applyAlignment="1">
      <alignment horizontal="right" vertical="top" wrapText="1"/>
      <protection/>
    </xf>
    <xf numFmtId="0" fontId="4" fillId="0" borderId="11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NumberFormat="1" applyFont="1" applyFill="1" applyAlignment="1" applyProtection="1">
      <alignment horizontal="left" vertical="top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49" fontId="5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168" fontId="4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wrapText="1"/>
    </xf>
    <xf numFmtId="0" fontId="4" fillId="0" borderId="0" xfId="57" applyFont="1" applyFill="1" applyAlignment="1" applyProtection="1">
      <alignment vertical="top" wrapText="1"/>
      <protection/>
    </xf>
    <xf numFmtId="0" fontId="4" fillId="0" borderId="0" xfId="57" applyFont="1" applyFill="1" applyBorder="1" applyAlignment="1" applyProtection="1">
      <alignment vertical="top" wrapText="1"/>
      <protection/>
    </xf>
    <xf numFmtId="165" fontId="4" fillId="0" borderId="0" xfId="64" applyNumberFormat="1" applyFont="1" applyFill="1" applyAlignment="1" applyProtection="1">
      <alignment horizontal="left" vertical="top" wrapText="1"/>
      <protection/>
    </xf>
    <xf numFmtId="165" fontId="4" fillId="0" borderId="0" xfId="64" applyNumberFormat="1" applyFont="1" applyFill="1" applyBorder="1" applyAlignment="1" applyProtection="1">
      <alignment horizontal="left" vertical="top" wrapText="1"/>
      <protection/>
    </xf>
    <xf numFmtId="173" fontId="4" fillId="0" borderId="0" xfId="57" applyNumberFormat="1" applyFont="1" applyFill="1" applyAlignment="1">
      <alignment horizontal="right" vertical="top" wrapText="1"/>
      <protection/>
    </xf>
    <xf numFmtId="165" fontId="5" fillId="0" borderId="0" xfId="64" applyNumberFormat="1" applyFont="1" applyFill="1" applyAlignment="1" applyProtection="1">
      <alignment horizontal="left" vertical="top" wrapText="1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168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169" fontId="5" fillId="0" borderId="0" xfId="57" applyNumberFormat="1" applyFont="1" applyFill="1" applyAlignment="1">
      <alignment horizontal="right" vertical="top" wrapText="1"/>
      <protection/>
    </xf>
    <xf numFmtId="171" fontId="4" fillId="0" borderId="0" xfId="57" applyNumberFormat="1" applyFont="1" applyFill="1" applyAlignment="1">
      <alignment horizontal="right" vertical="top" wrapText="1"/>
      <protection/>
    </xf>
    <xf numFmtId="171" fontId="4" fillId="0" borderId="0" xfId="57" applyNumberFormat="1" applyFont="1" applyFill="1" applyBorder="1" applyAlignment="1">
      <alignment horizontal="right" vertical="top" wrapText="1"/>
      <protection/>
    </xf>
    <xf numFmtId="169" fontId="5" fillId="0" borderId="0" xfId="57" applyNumberFormat="1" applyFont="1" applyFill="1" applyBorder="1" applyAlignment="1">
      <alignment horizontal="right" vertical="top" wrapText="1"/>
      <protection/>
    </xf>
    <xf numFmtId="166" fontId="5" fillId="0" borderId="0" xfId="57" applyNumberFormat="1" applyFont="1" applyFill="1" applyAlignment="1">
      <alignment horizontal="right" vertical="top" wrapText="1"/>
      <protection/>
    </xf>
    <xf numFmtId="167" fontId="4" fillId="0" borderId="0" xfId="57" applyNumberFormat="1" applyFont="1" applyFill="1" applyBorder="1" applyAlignment="1">
      <alignment horizontal="right" vertical="top" wrapText="1"/>
      <protection/>
    </xf>
    <xf numFmtId="172" fontId="5" fillId="0" borderId="0" xfId="57" applyNumberFormat="1" applyFont="1" applyFill="1" applyAlignment="1">
      <alignment horizontal="right" vertical="top" wrapText="1"/>
      <protection/>
    </xf>
    <xf numFmtId="165" fontId="5" fillId="0" borderId="0" xfId="64" applyFont="1" applyFill="1" applyAlignment="1">
      <alignment horizontal="right" vertical="top" wrapText="1"/>
      <protection/>
    </xf>
    <xf numFmtId="0" fontId="5" fillId="0" borderId="0" xfId="63" applyFont="1" applyFill="1" applyAlignment="1">
      <alignment horizontal="right" vertical="top" wrapText="1"/>
      <protection/>
    </xf>
    <xf numFmtId="167" fontId="4" fillId="0" borderId="0" xfId="63" applyNumberFormat="1" applyFont="1" applyFill="1" applyAlignment="1">
      <alignment horizontal="right" vertical="top" wrapText="1"/>
      <protection/>
    </xf>
    <xf numFmtId="170" fontId="5" fillId="0" borderId="0" xfId="63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vertical="top" wrapText="1"/>
      <protection/>
    </xf>
    <xf numFmtId="165" fontId="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5" fillId="0" borderId="0" xfId="59" applyNumberFormat="1" applyFont="1" applyFill="1" applyAlignment="1">
      <alignment horizontal="center"/>
      <protection/>
    </xf>
    <xf numFmtId="0" fontId="4" fillId="0" borderId="0" xfId="59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5" fillId="0" borderId="0" xfId="64" applyNumberFormat="1" applyFont="1" applyFill="1" applyAlignment="1">
      <alignment horizontal="center"/>
      <protection/>
    </xf>
    <xf numFmtId="0" fontId="5" fillId="0" borderId="0" xfId="63" applyNumberFormat="1" applyFont="1" applyFill="1" applyAlignment="1">
      <alignment horizontal="center"/>
      <protection/>
    </xf>
    <xf numFmtId="0" fontId="5" fillId="0" borderId="0" xfId="63" applyFont="1" applyFill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63" applyFont="1" applyFill="1" applyAlignment="1">
      <alignment horizontal="left" vertical="top" wrapText="1"/>
      <protection/>
    </xf>
    <xf numFmtId="0" fontId="4" fillId="0" borderId="11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0" xfId="61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Alignment="1">
      <alignment horizontal="left" vertical="top" wrapText="1"/>
      <protection/>
    </xf>
    <xf numFmtId="0" fontId="5" fillId="0" borderId="0" xfId="57" applyFont="1" applyFill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/>
      <protection/>
    </xf>
    <xf numFmtId="0" fontId="4" fillId="0" borderId="0" xfId="63" applyFont="1" applyFill="1" applyAlignment="1">
      <alignment horizontal="left"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5" fillId="0" borderId="0" xfId="57" applyFont="1" applyFill="1" applyAlignment="1" applyProtection="1">
      <alignment horizontal="right" vertical="top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63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64" applyNumberFormat="1" applyFont="1" applyFill="1" applyAlignment="1">
      <alignment horizontal="right"/>
      <protection/>
    </xf>
    <xf numFmtId="0" fontId="4" fillId="0" borderId="0" xfId="64" applyNumberFormat="1" applyFont="1" applyFill="1" applyAlignment="1" applyProtection="1">
      <alignment horizontal="right"/>
      <protection/>
    </xf>
    <xf numFmtId="0" fontId="4" fillId="0" borderId="11" xfId="64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NumberFormat="1" applyFont="1" applyFill="1" applyAlignment="1" applyProtection="1">
      <alignment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>
      <alignment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4" fillId="0" borderId="0" xfId="64" applyNumberFormat="1" applyFont="1" applyFill="1" applyAlignment="1" applyProtection="1">
      <alignment horizontal="left"/>
      <protection/>
    </xf>
    <xf numFmtId="0" fontId="4" fillId="0" borderId="0" xfId="63" applyNumberFormat="1" applyFont="1" applyFill="1" applyAlignment="1" applyProtection="1">
      <alignment horizontal="left"/>
      <protection/>
    </xf>
    <xf numFmtId="0" fontId="4" fillId="0" borderId="0" xfId="63" applyNumberFormat="1" applyFont="1" applyFill="1" applyAlignment="1">
      <alignment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>
      <alignment/>
      <protection/>
    </xf>
    <xf numFmtId="0" fontId="8" fillId="0" borderId="10" xfId="60" applyNumberFormat="1" applyFont="1" applyFill="1" applyBorder="1" applyAlignment="1" applyProtection="1">
      <alignment horizontal="right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170" fontId="5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0" fontId="4" fillId="0" borderId="10" xfId="57" applyNumberFormat="1" applyFont="1" applyFill="1" applyBorder="1">
      <alignment/>
      <protection/>
    </xf>
    <xf numFmtId="173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59" applyNumberFormat="1" applyFont="1" applyFill="1" applyAlignment="1" applyProtection="1">
      <alignment horizontal="lef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1" xfId="57" applyFont="1" applyFill="1" applyBorder="1" applyAlignment="1">
      <alignment horizontal="left" vertical="top" wrapText="1"/>
      <protection/>
    </xf>
    <xf numFmtId="0" fontId="4" fillId="0" borderId="11" xfId="57" applyNumberFormat="1" applyFont="1" applyFill="1" applyBorder="1">
      <alignment/>
      <protection/>
    </xf>
    <xf numFmtId="169" fontId="5" fillId="0" borderId="0" xfId="63" applyNumberFormat="1" applyFont="1" applyFill="1" applyAlignment="1">
      <alignment horizontal="right" vertical="top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right" vertical="top" wrapText="1"/>
      <protection/>
    </xf>
    <xf numFmtId="0" fontId="5" fillId="0" borderId="10" xfId="63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>
      <alignment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49" fontId="9" fillId="0" borderId="0" xfId="57" applyNumberFormat="1" applyFont="1" applyFill="1" applyAlignment="1">
      <alignment horizontal="right" vertical="top" wrapText="1"/>
      <protection/>
    </xf>
    <xf numFmtId="168" fontId="9" fillId="0" borderId="0" xfId="57" applyNumberFormat="1" applyFont="1" applyFill="1" applyAlignment="1">
      <alignment horizontal="right" vertical="top" wrapText="1"/>
      <protection/>
    </xf>
    <xf numFmtId="0" fontId="9" fillId="0" borderId="0" xfId="57" applyFont="1" applyFill="1" applyAlignment="1">
      <alignment horizontal="right" vertical="top" wrapText="1"/>
      <protection/>
    </xf>
    <xf numFmtId="0" fontId="9" fillId="0" borderId="0" xfId="58" applyFont="1" applyFill="1" applyAlignment="1">
      <alignment horizontal="right" vertical="top" wrapText="1"/>
      <protection/>
    </xf>
    <xf numFmtId="168" fontId="9" fillId="0" borderId="0" xfId="57" applyNumberFormat="1" applyFont="1" applyFill="1" applyBorder="1" applyAlignment="1">
      <alignment horizontal="right" vertical="top" wrapText="1"/>
      <protection/>
    </xf>
    <xf numFmtId="168" fontId="9" fillId="0" borderId="10" xfId="57" applyNumberFormat="1" applyFont="1" applyFill="1" applyBorder="1" applyAlignment="1">
      <alignment horizontal="right" vertical="top" wrapText="1"/>
      <protection/>
    </xf>
    <xf numFmtId="169" fontId="9" fillId="0" borderId="0" xfId="57" applyNumberFormat="1" applyFont="1" applyFill="1" applyAlignment="1">
      <alignment horizontal="right" vertical="top" wrapText="1"/>
      <protection/>
    </xf>
    <xf numFmtId="0" fontId="9" fillId="0" borderId="0" xfId="57" applyFont="1" applyFill="1" applyBorder="1" applyAlignment="1">
      <alignment horizontal="right" vertical="top" wrapText="1"/>
      <protection/>
    </xf>
    <xf numFmtId="168" fontId="9" fillId="0" borderId="0" xfId="64" applyNumberFormat="1" applyFont="1" applyFill="1" applyAlignment="1">
      <alignment horizontal="right" vertical="top" wrapText="1"/>
      <protection/>
    </xf>
    <xf numFmtId="168" fontId="9" fillId="0" borderId="0" xfId="64" applyNumberFormat="1" applyFont="1" applyFill="1" applyBorder="1" applyAlignment="1">
      <alignment horizontal="right" vertical="top" wrapText="1"/>
      <protection/>
    </xf>
    <xf numFmtId="168" fontId="9" fillId="0" borderId="10" xfId="63" applyNumberFormat="1" applyFont="1" applyFill="1" applyBorder="1" applyAlignment="1">
      <alignment horizontal="right" vertical="top" wrapText="1"/>
      <protection/>
    </xf>
    <xf numFmtId="168" fontId="9" fillId="0" borderId="0" xfId="63" applyNumberFormat="1" applyFont="1" applyFill="1" applyBorder="1" applyAlignment="1">
      <alignment horizontal="right" vertical="top" wrapText="1"/>
      <protection/>
    </xf>
    <xf numFmtId="0" fontId="9" fillId="0" borderId="0" xfId="63" applyFont="1" applyFill="1" applyAlignment="1">
      <alignment horizontal="right" vertical="top" wrapText="1"/>
      <protection/>
    </xf>
    <xf numFmtId="0" fontId="4" fillId="0" borderId="11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0" xfId="63" applyFont="1" applyFill="1" applyBorder="1" applyAlignment="1" applyProtection="1">
      <alignment horizontal="left" vertical="top" wrapText="1"/>
      <protection/>
    </xf>
    <xf numFmtId="0" fontId="4" fillId="0" borderId="11" xfId="61" applyFont="1" applyFill="1" applyBorder="1" applyAlignment="1" applyProtection="1">
      <alignment vertical="top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NumberFormat="1" applyFont="1" applyFill="1" applyBorder="1" applyAlignment="1" applyProtection="1">
      <alignment horizontal="left" vertical="top" wrapText="1"/>
      <protection/>
    </xf>
    <xf numFmtId="0" fontId="9" fillId="0" borderId="10" xfId="57" applyFont="1" applyFill="1" applyBorder="1" applyAlignment="1">
      <alignment horizontal="right" vertical="top" wrapText="1"/>
      <protection/>
    </xf>
    <xf numFmtId="172" fontId="5" fillId="0" borderId="0" xfId="57" applyNumberFormat="1" applyFont="1" applyFill="1" applyBorder="1" applyAlignment="1">
      <alignment horizontal="right" vertical="top" wrapText="1"/>
      <protection/>
    </xf>
    <xf numFmtId="165" fontId="5" fillId="0" borderId="0" xfId="64" applyNumberFormat="1" applyFont="1" applyFill="1" applyBorder="1" applyAlignment="1" applyProtection="1">
      <alignment horizontal="left" vertical="top" wrapText="1"/>
      <protection/>
    </xf>
    <xf numFmtId="0" fontId="4" fillId="0" borderId="0" xfId="64" applyNumberFormat="1" applyFont="1" applyFill="1" applyBorder="1" applyAlignment="1">
      <alignment horizontal="right"/>
      <protection/>
    </xf>
    <xf numFmtId="165" fontId="4" fillId="0" borderId="10" xfId="64" applyNumberFormat="1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 horizontal="right" vertical="top" wrapText="1"/>
      <protection/>
    </xf>
    <xf numFmtId="169" fontId="5" fillId="0" borderId="0" xfId="63" applyNumberFormat="1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5" fillId="0" borderId="10" xfId="63" applyFont="1" applyFill="1" applyBorder="1" applyAlignment="1">
      <alignment horizontal="right" vertical="top" wrapText="1"/>
      <protection/>
    </xf>
    <xf numFmtId="169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173" fontId="4" fillId="0" borderId="1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Dem11" xfId="58"/>
    <cellStyle name="Normal_budget for 03-04" xfId="59"/>
    <cellStyle name="Normal_BUDGET-2000" xfId="60"/>
    <cellStyle name="Normal_budgetDocNIC02-03" xfId="61"/>
    <cellStyle name="Normal_budgetDocNIC02-03_Dem11" xfId="62"/>
    <cellStyle name="Normal_DEMAND17" xfId="63"/>
    <cellStyle name="Normal_DEMAND5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7"/>
  <sheetViews>
    <sheetView tabSelected="1" view="pageBreakPreview" zoomScaleSheetLayoutView="100" zoomScalePageLayoutView="0" workbookViewId="0" topLeftCell="A196">
      <selection activeCell="R21" sqref="R21"/>
    </sheetView>
  </sheetViews>
  <sheetFormatPr defaultColWidth="12.421875" defaultRowHeight="12.75"/>
  <cols>
    <col min="1" max="1" width="6.421875" style="67" customWidth="1"/>
    <col min="2" max="2" width="8.140625" style="4" customWidth="1"/>
    <col min="3" max="3" width="34.57421875" style="2" customWidth="1"/>
    <col min="4" max="4" width="8.57421875" style="83" customWidth="1"/>
    <col min="5" max="5" width="9.421875" style="83" customWidth="1"/>
    <col min="6" max="6" width="8.421875" style="2" customWidth="1"/>
    <col min="7" max="7" width="8.57421875" style="2" customWidth="1"/>
    <col min="8" max="8" width="8.57421875" style="83" customWidth="1"/>
    <col min="9" max="9" width="8.421875" style="83" customWidth="1"/>
    <col min="10" max="10" width="8.57421875" style="83" customWidth="1"/>
    <col min="11" max="11" width="9.140625" style="83" customWidth="1"/>
    <col min="12" max="12" width="8.421875" style="83" customWidth="1"/>
    <col min="13" max="16384" width="12.421875" style="2" customWidth="1"/>
  </cols>
  <sheetData>
    <row r="1" spans="1:12" ht="12.75">
      <c r="A1" s="181" t="s">
        <v>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2.75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2.75">
      <c r="A3" s="76"/>
      <c r="B3" s="79"/>
      <c r="C3" s="3"/>
      <c r="D3" s="116"/>
      <c r="E3" s="116"/>
      <c r="F3" s="3"/>
      <c r="G3" s="3"/>
      <c r="H3" s="116"/>
      <c r="I3" s="116"/>
      <c r="J3" s="116"/>
      <c r="K3" s="116"/>
      <c r="L3" s="116"/>
    </row>
    <row r="4" spans="3:12" ht="12.75">
      <c r="C4" s="3"/>
      <c r="D4" s="117" t="s">
        <v>110</v>
      </c>
      <c r="E4" s="119"/>
      <c r="F4" s="5"/>
      <c r="G4" s="3"/>
      <c r="H4" s="116"/>
      <c r="I4" s="116"/>
      <c r="J4" s="116"/>
      <c r="K4" s="116"/>
      <c r="L4" s="116"/>
    </row>
    <row r="5" spans="3:12" ht="12.75">
      <c r="C5" s="3"/>
      <c r="D5" s="117" t="s">
        <v>126</v>
      </c>
      <c r="E5" s="58">
        <v>2225</v>
      </c>
      <c r="F5" s="5" t="s">
        <v>127</v>
      </c>
      <c r="G5" s="3"/>
      <c r="H5" s="116"/>
      <c r="I5" s="116"/>
      <c r="J5" s="116"/>
      <c r="K5" s="116"/>
      <c r="L5" s="116"/>
    </row>
    <row r="6" spans="3:12" ht="12.75">
      <c r="C6" s="3"/>
      <c r="D6" s="117"/>
      <c r="E6" s="59"/>
      <c r="F6" s="5" t="s">
        <v>114</v>
      </c>
      <c r="G6" s="3"/>
      <c r="H6" s="116"/>
      <c r="I6" s="116"/>
      <c r="J6" s="116"/>
      <c r="K6" s="116"/>
      <c r="L6" s="116"/>
    </row>
    <row r="7" spans="4:12" ht="12.75">
      <c r="D7" s="85" t="s">
        <v>111</v>
      </c>
      <c r="E7" s="60">
        <v>2408</v>
      </c>
      <c r="F7" s="6" t="s">
        <v>113</v>
      </c>
      <c r="G7" s="7"/>
      <c r="H7" s="92"/>
      <c r="I7" s="92"/>
      <c r="J7" s="92"/>
      <c r="K7" s="92"/>
      <c r="L7" s="92"/>
    </row>
    <row r="8" spans="4:12" ht="12.75">
      <c r="D8" s="85" t="s">
        <v>128</v>
      </c>
      <c r="E8" s="60">
        <v>3456</v>
      </c>
      <c r="F8" s="91" t="s">
        <v>1</v>
      </c>
      <c r="G8" s="92"/>
      <c r="H8" s="92"/>
      <c r="I8" s="93"/>
      <c r="J8" s="93"/>
      <c r="K8" s="93"/>
      <c r="L8" s="93"/>
    </row>
    <row r="9" spans="4:12" ht="12.75">
      <c r="D9" s="94" t="s">
        <v>111</v>
      </c>
      <c r="E9" s="60"/>
      <c r="F9" s="91"/>
      <c r="G9" s="92"/>
      <c r="H9" s="92"/>
      <c r="I9" s="92"/>
      <c r="J9" s="92"/>
      <c r="K9" s="92"/>
      <c r="L9" s="92"/>
    </row>
    <row r="10" spans="4:12" ht="12.75">
      <c r="D10" s="88" t="s">
        <v>129</v>
      </c>
      <c r="E10" s="61">
        <v>3475</v>
      </c>
      <c r="F10" s="95" t="s">
        <v>2</v>
      </c>
      <c r="G10" s="92"/>
      <c r="H10" s="92"/>
      <c r="I10" s="92"/>
      <c r="J10" s="92"/>
      <c r="K10" s="92"/>
      <c r="L10" s="92"/>
    </row>
    <row r="11" spans="4:12" ht="12.75">
      <c r="D11" s="85" t="s">
        <v>112</v>
      </c>
      <c r="E11" s="62">
        <v>4408</v>
      </c>
      <c r="F11" s="96" t="s">
        <v>135</v>
      </c>
      <c r="G11" s="92"/>
      <c r="H11" s="92"/>
      <c r="I11" s="92"/>
      <c r="J11" s="92"/>
      <c r="K11" s="92"/>
      <c r="L11" s="92"/>
    </row>
    <row r="12" spans="4:12" ht="12.75">
      <c r="D12" s="85" t="s">
        <v>3</v>
      </c>
      <c r="E12" s="97"/>
      <c r="F12" s="96"/>
      <c r="G12" s="92"/>
      <c r="H12" s="92"/>
      <c r="I12" s="92"/>
      <c r="J12" s="92"/>
      <c r="K12" s="92"/>
      <c r="L12" s="92"/>
    </row>
    <row r="13" spans="4:12" ht="12.75">
      <c r="D13" s="85" t="s">
        <v>148</v>
      </c>
      <c r="E13" s="62">
        <v>5475</v>
      </c>
      <c r="F13" s="96" t="s">
        <v>149</v>
      </c>
      <c r="G13" s="92"/>
      <c r="H13" s="92"/>
      <c r="I13" s="92"/>
      <c r="J13" s="92"/>
      <c r="K13" s="92"/>
      <c r="L13" s="92"/>
    </row>
    <row r="14" spans="1:12" ht="12.75">
      <c r="A14" s="77" t="s">
        <v>152</v>
      </c>
      <c r="D14" s="85"/>
      <c r="F14" s="96"/>
      <c r="G14" s="92"/>
      <c r="H14" s="92"/>
      <c r="I14" s="92"/>
      <c r="J14" s="92"/>
      <c r="K14" s="92"/>
      <c r="L14" s="92"/>
    </row>
    <row r="15" spans="4:7" ht="12.75">
      <c r="D15" s="98"/>
      <c r="E15" s="99" t="s">
        <v>105</v>
      </c>
      <c r="F15" s="99" t="s">
        <v>104</v>
      </c>
      <c r="G15" s="99" t="s">
        <v>11</v>
      </c>
    </row>
    <row r="16" spans="4:7" ht="12.75">
      <c r="D16" s="100" t="s">
        <v>4</v>
      </c>
      <c r="E16" s="99">
        <f>L174</f>
        <v>223267</v>
      </c>
      <c r="F16" s="99">
        <f>L212</f>
        <v>43300</v>
      </c>
      <c r="G16" s="99">
        <f>F16+E16</f>
        <v>266567</v>
      </c>
    </row>
    <row r="17" spans="1:7" ht="12.75">
      <c r="A17" s="78" t="s">
        <v>103</v>
      </c>
      <c r="F17" s="83"/>
      <c r="G17" s="83"/>
    </row>
    <row r="18" spans="1:12" ht="13.5">
      <c r="A18" s="68"/>
      <c r="B18" s="9"/>
      <c r="C18" s="10"/>
      <c r="D18" s="101"/>
      <c r="E18" s="101"/>
      <c r="F18" s="101"/>
      <c r="G18" s="101"/>
      <c r="H18" s="101"/>
      <c r="I18" s="102"/>
      <c r="J18" s="103"/>
      <c r="K18" s="104"/>
      <c r="L18" s="105" t="s">
        <v>150</v>
      </c>
    </row>
    <row r="19" spans="1:12" s="14" customFormat="1" ht="13.5" customHeight="1">
      <c r="A19" s="69"/>
      <c r="B19" s="12"/>
      <c r="C19" s="13"/>
      <c r="D19" s="185" t="s">
        <v>5</v>
      </c>
      <c r="E19" s="185"/>
      <c r="F19" s="184" t="s">
        <v>6</v>
      </c>
      <c r="G19" s="184"/>
      <c r="H19" s="184" t="s">
        <v>7</v>
      </c>
      <c r="I19" s="184"/>
      <c r="J19" s="184" t="s">
        <v>6</v>
      </c>
      <c r="K19" s="184"/>
      <c r="L19" s="184"/>
    </row>
    <row r="20" spans="1:12" s="14" customFormat="1" ht="13.5" customHeight="1">
      <c r="A20" s="70"/>
      <c r="B20" s="15"/>
      <c r="C20" s="16" t="s">
        <v>8</v>
      </c>
      <c r="D20" s="183" t="s">
        <v>136</v>
      </c>
      <c r="E20" s="183"/>
      <c r="F20" s="183" t="s">
        <v>142</v>
      </c>
      <c r="G20" s="183"/>
      <c r="H20" s="183" t="s">
        <v>142</v>
      </c>
      <c r="I20" s="183"/>
      <c r="J20" s="183" t="s">
        <v>153</v>
      </c>
      <c r="K20" s="183"/>
      <c r="L20" s="183"/>
    </row>
    <row r="21" spans="1:12" s="14" customFormat="1" ht="13.5" customHeight="1">
      <c r="A21" s="71"/>
      <c r="B21" s="17"/>
      <c r="C21" s="18"/>
      <c r="D21" s="106" t="s">
        <v>9</v>
      </c>
      <c r="E21" s="106" t="s">
        <v>10</v>
      </c>
      <c r="F21" s="106" t="s">
        <v>9</v>
      </c>
      <c r="G21" s="106" t="s">
        <v>10</v>
      </c>
      <c r="H21" s="106" t="s">
        <v>9</v>
      </c>
      <c r="I21" s="106" t="s">
        <v>10</v>
      </c>
      <c r="J21" s="106" t="s">
        <v>9</v>
      </c>
      <c r="K21" s="106" t="s">
        <v>10</v>
      </c>
      <c r="L21" s="106" t="s">
        <v>11</v>
      </c>
    </row>
    <row r="22" spans="1:12" s="14" customFormat="1" ht="13.5" customHeight="1">
      <c r="A22" s="70"/>
      <c r="B22" s="15"/>
      <c r="C22" s="13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3:12" ht="12.75">
      <c r="C23" s="19" t="s">
        <v>12</v>
      </c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38.25">
      <c r="A24" s="72" t="s">
        <v>13</v>
      </c>
      <c r="B24" s="20">
        <v>2225</v>
      </c>
      <c r="C24" s="21" t="s">
        <v>132</v>
      </c>
      <c r="D24" s="82"/>
      <c r="E24" s="82"/>
      <c r="F24" s="82"/>
      <c r="G24" s="82"/>
      <c r="H24" s="82"/>
      <c r="I24" s="82"/>
      <c r="J24" s="82"/>
      <c r="K24" s="82"/>
      <c r="L24" s="82"/>
    </row>
    <row r="25" spans="2:12" ht="12.75">
      <c r="B25" s="22" t="s">
        <v>97</v>
      </c>
      <c r="C25" s="6" t="s">
        <v>95</v>
      </c>
      <c r="D25" s="82"/>
      <c r="E25" s="82"/>
      <c r="F25" s="82"/>
      <c r="G25" s="82"/>
      <c r="H25" s="82"/>
      <c r="I25" s="82"/>
      <c r="J25" s="82"/>
      <c r="K25" s="82"/>
      <c r="L25" s="82"/>
    </row>
    <row r="26" spans="2:12" ht="12.75">
      <c r="B26" s="23" t="s">
        <v>98</v>
      </c>
      <c r="C26" s="19" t="s">
        <v>130</v>
      </c>
      <c r="D26" s="82"/>
      <c r="E26" s="82"/>
      <c r="F26" s="82"/>
      <c r="G26" s="82"/>
      <c r="H26" s="82"/>
      <c r="I26" s="82"/>
      <c r="J26" s="82"/>
      <c r="K26" s="82"/>
      <c r="L26" s="82"/>
    </row>
    <row r="27" spans="2:12" ht="12.75">
      <c r="B27" s="143" t="s">
        <v>41</v>
      </c>
      <c r="C27" s="6" t="s">
        <v>55</v>
      </c>
      <c r="D27" s="120">
        <v>0</v>
      </c>
      <c r="E27" s="109">
        <v>4000</v>
      </c>
      <c r="F27" s="120">
        <v>0</v>
      </c>
      <c r="G27" s="161">
        <v>4000</v>
      </c>
      <c r="H27" s="120">
        <v>0</v>
      </c>
      <c r="I27" s="109">
        <v>4000</v>
      </c>
      <c r="J27" s="120">
        <v>0</v>
      </c>
      <c r="K27" s="161">
        <v>4000</v>
      </c>
      <c r="L27" s="109">
        <f>SUM(J27:K27)</f>
        <v>4000</v>
      </c>
    </row>
    <row r="28" spans="1:12" ht="12.75">
      <c r="A28" s="73" t="s">
        <v>11</v>
      </c>
      <c r="B28" s="23" t="s">
        <v>98</v>
      </c>
      <c r="C28" s="19" t="s">
        <v>130</v>
      </c>
      <c r="D28" s="124">
        <f aca="true" t="shared" si="0" ref="D28:L28">D27</f>
        <v>0</v>
      </c>
      <c r="E28" s="125">
        <f t="shared" si="0"/>
        <v>4000</v>
      </c>
      <c r="F28" s="124">
        <f>F27</f>
        <v>0</v>
      </c>
      <c r="G28" s="126">
        <f>G27</f>
        <v>4000</v>
      </c>
      <c r="H28" s="124">
        <f t="shared" si="0"/>
        <v>0</v>
      </c>
      <c r="I28" s="125">
        <f t="shared" si="0"/>
        <v>4000</v>
      </c>
      <c r="J28" s="124">
        <f t="shared" si="0"/>
        <v>0</v>
      </c>
      <c r="K28" s="126">
        <f t="shared" si="0"/>
        <v>4000</v>
      </c>
      <c r="L28" s="125">
        <f t="shared" si="0"/>
        <v>4000</v>
      </c>
    </row>
    <row r="29" spans="2:12" ht="13.5" customHeight="1">
      <c r="B29" s="22"/>
      <c r="C29" s="6"/>
      <c r="F29" s="82"/>
      <c r="G29" s="82"/>
      <c r="H29" s="82"/>
      <c r="I29" s="82"/>
      <c r="J29" s="82"/>
      <c r="K29" s="82"/>
      <c r="L29" s="82"/>
    </row>
    <row r="30" spans="2:12" ht="12.75">
      <c r="B30" s="23" t="s">
        <v>99</v>
      </c>
      <c r="C30" s="19" t="s">
        <v>96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2:12" ht="12.75">
      <c r="B31" s="23" t="s">
        <v>100</v>
      </c>
      <c r="C31" s="19" t="s">
        <v>130</v>
      </c>
      <c r="D31" s="82"/>
      <c r="E31" s="82"/>
      <c r="F31" s="82"/>
      <c r="G31" s="82"/>
      <c r="H31" s="82"/>
      <c r="I31" s="82"/>
      <c r="J31" s="82"/>
      <c r="K31" s="82"/>
      <c r="L31" s="82"/>
    </row>
    <row r="32" spans="2:12" ht="12.75">
      <c r="B32" s="143" t="s">
        <v>41</v>
      </c>
      <c r="C32" s="6" t="s">
        <v>55</v>
      </c>
      <c r="D32" s="120">
        <v>0</v>
      </c>
      <c r="E32" s="109">
        <v>16480</v>
      </c>
      <c r="F32" s="120">
        <v>0</v>
      </c>
      <c r="G32" s="161">
        <v>16480</v>
      </c>
      <c r="H32" s="120">
        <v>0</v>
      </c>
      <c r="I32" s="109">
        <v>16480</v>
      </c>
      <c r="J32" s="120">
        <v>0</v>
      </c>
      <c r="K32" s="161">
        <v>16480</v>
      </c>
      <c r="L32" s="109">
        <f>SUM(J32:K32)</f>
        <v>16480</v>
      </c>
    </row>
    <row r="33" spans="1:12" ht="12.75">
      <c r="A33" s="73" t="s">
        <v>11</v>
      </c>
      <c r="B33" s="23" t="s">
        <v>100</v>
      </c>
      <c r="C33" s="19" t="s">
        <v>130</v>
      </c>
      <c r="D33" s="124">
        <f aca="true" t="shared" si="1" ref="D33:I33">D32</f>
        <v>0</v>
      </c>
      <c r="E33" s="125">
        <f t="shared" si="1"/>
        <v>16480</v>
      </c>
      <c r="F33" s="124">
        <f>F32</f>
        <v>0</v>
      </c>
      <c r="G33" s="126">
        <f>G32</f>
        <v>16480</v>
      </c>
      <c r="H33" s="124">
        <f t="shared" si="1"/>
        <v>0</v>
      </c>
      <c r="I33" s="126">
        <f t="shared" si="1"/>
        <v>16480</v>
      </c>
      <c r="J33" s="124">
        <f>J32</f>
        <v>0</v>
      </c>
      <c r="K33" s="126">
        <f>K32</f>
        <v>16480</v>
      </c>
      <c r="L33" s="126">
        <f>L32</f>
        <v>16480</v>
      </c>
    </row>
    <row r="34" spans="1:12" ht="38.25">
      <c r="A34" s="164" t="s">
        <v>11</v>
      </c>
      <c r="B34" s="165">
        <v>2225</v>
      </c>
      <c r="C34" s="166" t="s">
        <v>132</v>
      </c>
      <c r="D34" s="124">
        <f aca="true" t="shared" si="2" ref="D34:L34">D33+D28</f>
        <v>0</v>
      </c>
      <c r="E34" s="125">
        <f t="shared" si="2"/>
        <v>20480</v>
      </c>
      <c r="F34" s="124">
        <f>F33+F28</f>
        <v>0</v>
      </c>
      <c r="G34" s="126">
        <f>G33+G28</f>
        <v>20480</v>
      </c>
      <c r="H34" s="124">
        <f t="shared" si="2"/>
        <v>0</v>
      </c>
      <c r="I34" s="125">
        <f t="shared" si="2"/>
        <v>20480</v>
      </c>
      <c r="J34" s="124">
        <f t="shared" si="2"/>
        <v>0</v>
      </c>
      <c r="K34" s="126">
        <f t="shared" si="2"/>
        <v>20480</v>
      </c>
      <c r="L34" s="125">
        <f t="shared" si="2"/>
        <v>20480</v>
      </c>
    </row>
    <row r="35" spans="1:12" ht="0.75" customHeight="1">
      <c r="A35" s="66"/>
      <c r="B35" s="1"/>
      <c r="C35" s="157"/>
      <c r="D35" s="82"/>
      <c r="E35" s="82"/>
      <c r="F35" s="82"/>
      <c r="G35" s="82"/>
      <c r="H35" s="82"/>
      <c r="I35" s="82"/>
      <c r="J35" s="82"/>
      <c r="K35" s="82"/>
      <c r="L35" s="82"/>
    </row>
    <row r="36" spans="1:12" ht="12.75">
      <c r="A36" s="66" t="s">
        <v>13</v>
      </c>
      <c r="B36" s="43">
        <v>2408</v>
      </c>
      <c r="C36" s="29" t="s">
        <v>109</v>
      </c>
      <c r="D36" s="90"/>
      <c r="E36" s="90"/>
      <c r="F36" s="90"/>
      <c r="G36" s="90"/>
      <c r="H36" s="90"/>
      <c r="I36" s="90"/>
      <c r="J36" s="90"/>
      <c r="K36" s="90"/>
      <c r="L36" s="90"/>
    </row>
    <row r="37" spans="2:7" ht="12.75">
      <c r="B37" s="11">
        <v>1</v>
      </c>
      <c r="C37" s="26" t="s">
        <v>62</v>
      </c>
      <c r="F37" s="83"/>
      <c r="G37" s="83"/>
    </row>
    <row r="38" spans="2:7" ht="12.75">
      <c r="B38" s="44">
        <v>1.001</v>
      </c>
      <c r="C38" s="27" t="s">
        <v>14</v>
      </c>
      <c r="F38" s="83"/>
      <c r="G38" s="83"/>
    </row>
    <row r="39" spans="2:12" ht="12.75">
      <c r="B39" s="45">
        <v>0.44</v>
      </c>
      <c r="C39" s="26" t="s">
        <v>15</v>
      </c>
      <c r="D39" s="84"/>
      <c r="E39" s="84"/>
      <c r="F39" s="84"/>
      <c r="G39" s="84"/>
      <c r="H39" s="84"/>
      <c r="I39" s="84"/>
      <c r="J39" s="84"/>
      <c r="K39" s="84"/>
      <c r="L39" s="84"/>
    </row>
    <row r="40" spans="2:12" ht="12.75">
      <c r="B40" s="144" t="s">
        <v>16</v>
      </c>
      <c r="C40" s="26" t="s">
        <v>17</v>
      </c>
      <c r="D40" s="108">
        <v>1262</v>
      </c>
      <c r="E40" s="111">
        <v>21747</v>
      </c>
      <c r="F40" s="108">
        <v>672</v>
      </c>
      <c r="G40" s="111">
        <v>21705</v>
      </c>
      <c r="H40" s="108">
        <v>1058</v>
      </c>
      <c r="I40" s="111">
        <f>21705-697</f>
        <v>21008</v>
      </c>
      <c r="J40" s="108">
        <v>1452</v>
      </c>
      <c r="K40" s="111">
        <v>24310</v>
      </c>
      <c r="L40" s="111">
        <f>SUM(J40:K40)</f>
        <v>25762</v>
      </c>
    </row>
    <row r="41" spans="2:12" ht="12.75">
      <c r="B41" s="144" t="s">
        <v>18</v>
      </c>
      <c r="C41" s="26" t="s">
        <v>19</v>
      </c>
      <c r="D41" s="110">
        <v>198</v>
      </c>
      <c r="E41" s="109">
        <v>145</v>
      </c>
      <c r="F41" s="108">
        <v>275</v>
      </c>
      <c r="G41" s="111">
        <v>73</v>
      </c>
      <c r="H41" s="108">
        <v>335</v>
      </c>
      <c r="I41" s="111">
        <v>73</v>
      </c>
      <c r="J41" s="127">
        <v>0</v>
      </c>
      <c r="K41" s="111">
        <v>80</v>
      </c>
      <c r="L41" s="111">
        <f>SUM(J41:K41)</f>
        <v>80</v>
      </c>
    </row>
    <row r="42" spans="2:12" ht="12.75">
      <c r="B42" s="144" t="s">
        <v>20</v>
      </c>
      <c r="C42" s="25" t="s">
        <v>21</v>
      </c>
      <c r="D42" s="108">
        <v>285</v>
      </c>
      <c r="E42" s="111">
        <v>972</v>
      </c>
      <c r="F42" s="108">
        <v>382</v>
      </c>
      <c r="G42" s="111">
        <v>1050</v>
      </c>
      <c r="H42" s="108">
        <v>782</v>
      </c>
      <c r="I42" s="111">
        <v>1050</v>
      </c>
      <c r="J42" s="108">
        <v>559</v>
      </c>
      <c r="K42" s="111">
        <v>1145</v>
      </c>
      <c r="L42" s="111">
        <f>SUM(J42:K42)</f>
        <v>1704</v>
      </c>
    </row>
    <row r="43" spans="2:12" ht="12.75">
      <c r="B43" s="145" t="s">
        <v>22</v>
      </c>
      <c r="C43" s="26" t="s">
        <v>23</v>
      </c>
      <c r="D43" s="127">
        <v>0</v>
      </c>
      <c r="E43" s="127">
        <v>0</v>
      </c>
      <c r="F43" s="127">
        <v>0</v>
      </c>
      <c r="G43" s="111">
        <v>100</v>
      </c>
      <c r="H43" s="127">
        <v>0</v>
      </c>
      <c r="I43" s="111">
        <v>100</v>
      </c>
      <c r="J43" s="127">
        <v>0</v>
      </c>
      <c r="K43" s="111">
        <v>100</v>
      </c>
      <c r="L43" s="111">
        <f>SUM(J43:K43)</f>
        <v>100</v>
      </c>
    </row>
    <row r="44" spans="2:12" ht="25.5" customHeight="1">
      <c r="B44" s="146" t="s">
        <v>156</v>
      </c>
      <c r="C44" s="142" t="s">
        <v>154</v>
      </c>
      <c r="D44" s="127">
        <v>0</v>
      </c>
      <c r="E44" s="127">
        <v>0</v>
      </c>
      <c r="F44" s="127">
        <v>0</v>
      </c>
      <c r="G44" s="122">
        <v>0</v>
      </c>
      <c r="H44" s="108">
        <v>10000</v>
      </c>
      <c r="I44" s="122">
        <v>0</v>
      </c>
      <c r="J44" s="108">
        <v>10000</v>
      </c>
      <c r="K44" s="122">
        <v>0</v>
      </c>
      <c r="L44" s="111">
        <f>SUM(J44:K44)</f>
        <v>10000</v>
      </c>
    </row>
    <row r="45" spans="1:12" ht="12.75">
      <c r="A45" s="67" t="s">
        <v>11</v>
      </c>
      <c r="B45" s="45">
        <v>0.44</v>
      </c>
      <c r="C45" s="26" t="s">
        <v>15</v>
      </c>
      <c r="D45" s="125">
        <f aca="true" t="shared" si="3" ref="D45:L45">SUM(D40:D44)</f>
        <v>1745</v>
      </c>
      <c r="E45" s="125">
        <f t="shared" si="3"/>
        <v>22864</v>
      </c>
      <c r="F45" s="125">
        <f t="shared" si="3"/>
        <v>1329</v>
      </c>
      <c r="G45" s="125">
        <f t="shared" si="3"/>
        <v>22928</v>
      </c>
      <c r="H45" s="125">
        <f t="shared" si="3"/>
        <v>12175</v>
      </c>
      <c r="I45" s="125">
        <f t="shared" si="3"/>
        <v>22231</v>
      </c>
      <c r="J45" s="125">
        <f t="shared" si="3"/>
        <v>12011</v>
      </c>
      <c r="K45" s="125">
        <f t="shared" si="3"/>
        <v>25635</v>
      </c>
      <c r="L45" s="125">
        <f t="shared" si="3"/>
        <v>37646</v>
      </c>
    </row>
    <row r="46" spans="2:12" ht="9.75" customHeight="1">
      <c r="B46" s="45"/>
      <c r="C46" s="26"/>
      <c r="D46" s="82"/>
      <c r="E46" s="82"/>
      <c r="F46" s="82"/>
      <c r="G46" s="82"/>
      <c r="H46" s="82"/>
      <c r="I46" s="82"/>
      <c r="J46" s="82"/>
      <c r="K46" s="82"/>
      <c r="L46" s="82"/>
    </row>
    <row r="47" spans="2:12" ht="12.75">
      <c r="B47" s="45">
        <v>0.45</v>
      </c>
      <c r="C47" s="26" t="s">
        <v>70</v>
      </c>
      <c r="D47" s="82"/>
      <c r="E47" s="82"/>
      <c r="F47" s="82"/>
      <c r="G47" s="82"/>
      <c r="H47" s="82"/>
      <c r="I47" s="82"/>
      <c r="J47" s="82"/>
      <c r="K47" s="82"/>
      <c r="L47" s="82"/>
    </row>
    <row r="48" spans="2:12" ht="12.75">
      <c r="B48" s="144" t="s">
        <v>71</v>
      </c>
      <c r="C48" s="25" t="s">
        <v>17</v>
      </c>
      <c r="D48" s="109">
        <v>290</v>
      </c>
      <c r="E48" s="109">
        <v>7793</v>
      </c>
      <c r="F48" s="109">
        <v>300</v>
      </c>
      <c r="G48" s="109">
        <v>7341</v>
      </c>
      <c r="H48" s="109">
        <v>473</v>
      </c>
      <c r="I48" s="109">
        <v>7341</v>
      </c>
      <c r="J48" s="109">
        <v>364</v>
      </c>
      <c r="K48" s="109">
        <v>8604</v>
      </c>
      <c r="L48" s="109">
        <f>SUM(J48:K48)</f>
        <v>8968</v>
      </c>
    </row>
    <row r="49" spans="2:12" ht="12.75">
      <c r="B49" s="144" t="s">
        <v>72</v>
      </c>
      <c r="C49" s="26" t="s">
        <v>19</v>
      </c>
      <c r="D49" s="120">
        <v>0</v>
      </c>
      <c r="E49" s="109">
        <v>32</v>
      </c>
      <c r="F49" s="109">
        <v>10</v>
      </c>
      <c r="G49" s="109">
        <v>32</v>
      </c>
      <c r="H49" s="109">
        <v>140</v>
      </c>
      <c r="I49" s="109">
        <v>32</v>
      </c>
      <c r="J49" s="120">
        <v>0</v>
      </c>
      <c r="K49" s="109">
        <v>35</v>
      </c>
      <c r="L49" s="109">
        <f>SUM(J49:K49)</f>
        <v>35</v>
      </c>
    </row>
    <row r="50" spans="2:12" ht="12.75">
      <c r="B50" s="144" t="s">
        <v>73</v>
      </c>
      <c r="C50" s="26" t="s">
        <v>21</v>
      </c>
      <c r="D50" s="109">
        <v>150</v>
      </c>
      <c r="E50" s="109">
        <v>616</v>
      </c>
      <c r="F50" s="109">
        <v>70</v>
      </c>
      <c r="G50" s="109">
        <v>250</v>
      </c>
      <c r="H50" s="109">
        <v>305</v>
      </c>
      <c r="I50" s="109">
        <v>250</v>
      </c>
      <c r="J50" s="109">
        <v>142</v>
      </c>
      <c r="K50" s="109">
        <v>272</v>
      </c>
      <c r="L50" s="109">
        <f>SUM(J50:K50)</f>
        <v>414</v>
      </c>
    </row>
    <row r="51" spans="2:12" ht="12.75">
      <c r="B51" s="144" t="s">
        <v>74</v>
      </c>
      <c r="C51" s="26" t="s">
        <v>23</v>
      </c>
      <c r="D51" s="120">
        <v>0</v>
      </c>
      <c r="E51" s="109">
        <v>110</v>
      </c>
      <c r="F51" s="120">
        <v>0</v>
      </c>
      <c r="G51" s="109">
        <v>110</v>
      </c>
      <c r="H51" s="120">
        <v>0</v>
      </c>
      <c r="I51" s="109">
        <v>110</v>
      </c>
      <c r="J51" s="120">
        <v>0</v>
      </c>
      <c r="K51" s="109">
        <v>110</v>
      </c>
      <c r="L51" s="109">
        <f>SUM(J51:K51)</f>
        <v>110</v>
      </c>
    </row>
    <row r="52" spans="1:12" ht="12.75">
      <c r="A52" s="66" t="s">
        <v>11</v>
      </c>
      <c r="B52" s="46">
        <v>0.45</v>
      </c>
      <c r="C52" s="26" t="s">
        <v>70</v>
      </c>
      <c r="D52" s="125">
        <f aca="true" t="shared" si="4" ref="D52:L52">SUM(D48:D51)</f>
        <v>440</v>
      </c>
      <c r="E52" s="125">
        <f t="shared" si="4"/>
        <v>8551</v>
      </c>
      <c r="F52" s="125">
        <f>SUM(F48:F51)</f>
        <v>380</v>
      </c>
      <c r="G52" s="125">
        <f>SUM(G48:G51)</f>
        <v>7733</v>
      </c>
      <c r="H52" s="125">
        <f t="shared" si="4"/>
        <v>918</v>
      </c>
      <c r="I52" s="125">
        <f t="shared" si="4"/>
        <v>7733</v>
      </c>
      <c r="J52" s="125">
        <f t="shared" si="4"/>
        <v>506</v>
      </c>
      <c r="K52" s="125">
        <f t="shared" si="4"/>
        <v>9021</v>
      </c>
      <c r="L52" s="125">
        <f t="shared" si="4"/>
        <v>9527</v>
      </c>
    </row>
    <row r="53" spans="1:12" ht="9.75" customHeight="1">
      <c r="A53" s="66"/>
      <c r="B53" s="46"/>
      <c r="C53" s="25"/>
      <c r="D53" s="82"/>
      <c r="E53" s="82"/>
      <c r="F53" s="82"/>
      <c r="G53" s="82"/>
      <c r="H53" s="82"/>
      <c r="I53" s="82"/>
      <c r="J53" s="82"/>
      <c r="K53" s="82"/>
      <c r="L53" s="82"/>
    </row>
    <row r="54" spans="2:12" ht="12.75">
      <c r="B54" s="45">
        <v>0.46</v>
      </c>
      <c r="C54" s="26" t="s">
        <v>24</v>
      </c>
      <c r="D54" s="84"/>
      <c r="E54" s="85"/>
      <c r="F54" s="84"/>
      <c r="G54" s="85"/>
      <c r="H54" s="84"/>
      <c r="I54" s="85"/>
      <c r="J54" s="84"/>
      <c r="K54" s="85"/>
      <c r="L54" s="85"/>
    </row>
    <row r="55" spans="2:12" ht="12.75">
      <c r="B55" s="144" t="s">
        <v>25</v>
      </c>
      <c r="C55" s="25" t="s">
        <v>17</v>
      </c>
      <c r="D55" s="108">
        <v>491</v>
      </c>
      <c r="E55" s="108">
        <v>5697</v>
      </c>
      <c r="F55" s="108">
        <v>300</v>
      </c>
      <c r="G55" s="111">
        <v>5200</v>
      </c>
      <c r="H55" s="108">
        <v>490</v>
      </c>
      <c r="I55" s="111">
        <v>5471</v>
      </c>
      <c r="J55" s="108">
        <v>354</v>
      </c>
      <c r="K55" s="111">
        <v>5848</v>
      </c>
      <c r="L55" s="111">
        <f>SUM(J55:K55)</f>
        <v>6202</v>
      </c>
    </row>
    <row r="56" spans="2:12" ht="12.75">
      <c r="B56" s="144" t="s">
        <v>27</v>
      </c>
      <c r="C56" s="26" t="s">
        <v>19</v>
      </c>
      <c r="D56" s="127">
        <v>0</v>
      </c>
      <c r="E56" s="108">
        <v>37</v>
      </c>
      <c r="F56" s="108">
        <v>10</v>
      </c>
      <c r="G56" s="111">
        <v>37</v>
      </c>
      <c r="H56" s="108">
        <v>140</v>
      </c>
      <c r="I56" s="111">
        <v>37</v>
      </c>
      <c r="J56" s="127">
        <v>0</v>
      </c>
      <c r="K56" s="111">
        <v>40</v>
      </c>
      <c r="L56" s="111">
        <f>SUM(J56:K56)</f>
        <v>40</v>
      </c>
    </row>
    <row r="57" spans="2:12" ht="12.75">
      <c r="B57" s="144" t="s">
        <v>28</v>
      </c>
      <c r="C57" s="26" t="s">
        <v>21</v>
      </c>
      <c r="D57" s="108">
        <v>100</v>
      </c>
      <c r="E57" s="108">
        <v>242</v>
      </c>
      <c r="F57" s="108">
        <v>70</v>
      </c>
      <c r="G57" s="111">
        <v>250</v>
      </c>
      <c r="H57" s="108">
        <v>305</v>
      </c>
      <c r="I57" s="111">
        <v>250</v>
      </c>
      <c r="J57" s="108">
        <v>312</v>
      </c>
      <c r="K57" s="111">
        <v>300</v>
      </c>
      <c r="L57" s="111">
        <f>SUM(J57:K57)</f>
        <v>612</v>
      </c>
    </row>
    <row r="58" spans="2:12" ht="12.75">
      <c r="B58" s="144" t="s">
        <v>29</v>
      </c>
      <c r="C58" s="26" t="s">
        <v>23</v>
      </c>
      <c r="D58" s="127">
        <v>0</v>
      </c>
      <c r="E58" s="108">
        <v>235</v>
      </c>
      <c r="F58" s="127">
        <v>0</v>
      </c>
      <c r="G58" s="111">
        <v>260</v>
      </c>
      <c r="H58" s="127">
        <v>0</v>
      </c>
      <c r="I58" s="111">
        <v>260</v>
      </c>
      <c r="J58" s="127">
        <v>0</v>
      </c>
      <c r="K58" s="111">
        <v>260</v>
      </c>
      <c r="L58" s="111">
        <f>SUM(J58:K58)</f>
        <v>260</v>
      </c>
    </row>
    <row r="59" spans="1:12" ht="12.75">
      <c r="A59" s="66" t="s">
        <v>11</v>
      </c>
      <c r="B59" s="46">
        <v>0.46</v>
      </c>
      <c r="C59" s="25" t="s">
        <v>24</v>
      </c>
      <c r="D59" s="125">
        <f aca="true" t="shared" si="5" ref="D59:L59">SUM(D55:D58)</f>
        <v>591</v>
      </c>
      <c r="E59" s="125">
        <f t="shared" si="5"/>
        <v>6211</v>
      </c>
      <c r="F59" s="125">
        <f>SUM(F55:F58)</f>
        <v>380</v>
      </c>
      <c r="G59" s="125">
        <f>SUM(G55:G58)</f>
        <v>5747</v>
      </c>
      <c r="H59" s="125">
        <f t="shared" si="5"/>
        <v>935</v>
      </c>
      <c r="I59" s="125">
        <f t="shared" si="5"/>
        <v>6018</v>
      </c>
      <c r="J59" s="125">
        <f t="shared" si="5"/>
        <v>666</v>
      </c>
      <c r="K59" s="125">
        <f t="shared" si="5"/>
        <v>6448</v>
      </c>
      <c r="L59" s="125">
        <f t="shared" si="5"/>
        <v>7114</v>
      </c>
    </row>
    <row r="60" spans="1:12" ht="9.75" customHeight="1">
      <c r="A60" s="66"/>
      <c r="B60" s="45"/>
      <c r="C60" s="26"/>
      <c r="D60" s="82"/>
      <c r="E60" s="82"/>
      <c r="F60" s="82"/>
      <c r="G60" s="82"/>
      <c r="H60" s="82"/>
      <c r="I60" s="82"/>
      <c r="J60" s="82"/>
      <c r="K60" s="82"/>
      <c r="L60" s="82"/>
    </row>
    <row r="61" spans="2:12" ht="12.75">
      <c r="B61" s="45">
        <v>0.47</v>
      </c>
      <c r="C61" s="26" t="s">
        <v>79</v>
      </c>
      <c r="D61" s="82"/>
      <c r="E61" s="82"/>
      <c r="F61" s="82"/>
      <c r="G61" s="82"/>
      <c r="H61" s="82"/>
      <c r="I61" s="82"/>
      <c r="J61" s="82"/>
      <c r="K61" s="82"/>
      <c r="L61" s="82"/>
    </row>
    <row r="62" spans="2:12" ht="12.75">
      <c r="B62" s="144" t="s">
        <v>75</v>
      </c>
      <c r="C62" s="25" t="s">
        <v>17</v>
      </c>
      <c r="D62" s="109">
        <v>187</v>
      </c>
      <c r="E62" s="109">
        <v>2825</v>
      </c>
      <c r="F62" s="109">
        <v>100</v>
      </c>
      <c r="G62" s="109">
        <v>2757</v>
      </c>
      <c r="H62" s="109">
        <v>168</v>
      </c>
      <c r="I62" s="109">
        <f>2757-364</f>
        <v>2393</v>
      </c>
      <c r="J62" s="109">
        <v>133</v>
      </c>
      <c r="K62" s="109">
        <v>2752</v>
      </c>
      <c r="L62" s="109">
        <f>SUM(J62:K62)</f>
        <v>2885</v>
      </c>
    </row>
    <row r="63" spans="2:12" ht="12.75">
      <c r="B63" s="144" t="s">
        <v>76</v>
      </c>
      <c r="C63" s="26" t="s">
        <v>19</v>
      </c>
      <c r="D63" s="120">
        <v>0</v>
      </c>
      <c r="E63" s="109">
        <v>29</v>
      </c>
      <c r="F63" s="109">
        <v>5</v>
      </c>
      <c r="G63" s="109">
        <v>29</v>
      </c>
      <c r="H63" s="109">
        <v>54</v>
      </c>
      <c r="I63" s="109">
        <v>29</v>
      </c>
      <c r="J63" s="120">
        <v>0</v>
      </c>
      <c r="K63" s="109">
        <v>32</v>
      </c>
      <c r="L63" s="109">
        <f>SUM(J63:K63)</f>
        <v>32</v>
      </c>
    </row>
    <row r="64" spans="2:12" ht="12.75">
      <c r="B64" s="144" t="s">
        <v>77</v>
      </c>
      <c r="C64" s="26" t="s">
        <v>21</v>
      </c>
      <c r="D64" s="109">
        <v>175</v>
      </c>
      <c r="E64" s="109">
        <v>110</v>
      </c>
      <c r="F64" s="109">
        <v>30</v>
      </c>
      <c r="G64" s="109">
        <v>108</v>
      </c>
      <c r="H64" s="109">
        <v>190</v>
      </c>
      <c r="I64" s="109">
        <v>108</v>
      </c>
      <c r="J64" s="109">
        <v>76</v>
      </c>
      <c r="K64" s="109">
        <v>118</v>
      </c>
      <c r="L64" s="109">
        <f>SUM(J64:K64)</f>
        <v>194</v>
      </c>
    </row>
    <row r="65" spans="2:12" ht="12.75">
      <c r="B65" s="144" t="s">
        <v>78</v>
      </c>
      <c r="C65" s="26" t="s">
        <v>23</v>
      </c>
      <c r="D65" s="120">
        <v>0</v>
      </c>
      <c r="E65" s="109">
        <v>18</v>
      </c>
      <c r="F65" s="120">
        <v>0</v>
      </c>
      <c r="G65" s="109">
        <v>52</v>
      </c>
      <c r="H65" s="120">
        <v>0</v>
      </c>
      <c r="I65" s="109">
        <v>52</v>
      </c>
      <c r="J65" s="120">
        <v>0</v>
      </c>
      <c r="K65" s="109">
        <v>52</v>
      </c>
      <c r="L65" s="109">
        <f>SUM(J65:K65)</f>
        <v>52</v>
      </c>
    </row>
    <row r="66" spans="1:12" ht="12.75">
      <c r="A66" s="66" t="s">
        <v>11</v>
      </c>
      <c r="B66" s="46">
        <v>0.47</v>
      </c>
      <c r="C66" s="26" t="s">
        <v>79</v>
      </c>
      <c r="D66" s="125">
        <f aca="true" t="shared" si="6" ref="D66:L66">SUM(D62:D65)</f>
        <v>362</v>
      </c>
      <c r="E66" s="125">
        <f t="shared" si="6"/>
        <v>2982</v>
      </c>
      <c r="F66" s="125">
        <f>SUM(F62:F65)</f>
        <v>135</v>
      </c>
      <c r="G66" s="125">
        <f>SUM(G62:G65)</f>
        <v>2946</v>
      </c>
      <c r="H66" s="125">
        <f t="shared" si="6"/>
        <v>412</v>
      </c>
      <c r="I66" s="125">
        <f t="shared" si="6"/>
        <v>2582</v>
      </c>
      <c r="J66" s="125">
        <f t="shared" si="6"/>
        <v>209</v>
      </c>
      <c r="K66" s="125">
        <f t="shared" si="6"/>
        <v>2954</v>
      </c>
      <c r="L66" s="125">
        <f t="shared" si="6"/>
        <v>3163</v>
      </c>
    </row>
    <row r="67" spans="1:12" ht="9.75" customHeight="1">
      <c r="A67" s="66"/>
      <c r="B67" s="46"/>
      <c r="C67" s="25"/>
      <c r="D67" s="82"/>
      <c r="E67" s="82"/>
      <c r="F67" s="82"/>
      <c r="G67" s="82"/>
      <c r="H67" s="82"/>
      <c r="I67" s="82"/>
      <c r="J67" s="82"/>
      <c r="K67" s="82"/>
      <c r="L67" s="82"/>
    </row>
    <row r="68" spans="1:12" ht="12.75">
      <c r="A68" s="66"/>
      <c r="B68" s="46">
        <v>0.48</v>
      </c>
      <c r="C68" s="25" t="s">
        <v>30</v>
      </c>
      <c r="D68" s="86"/>
      <c r="E68" s="82"/>
      <c r="F68" s="86"/>
      <c r="G68" s="82"/>
      <c r="H68" s="86"/>
      <c r="I68" s="82"/>
      <c r="J68" s="86"/>
      <c r="K68" s="82"/>
      <c r="L68" s="82"/>
    </row>
    <row r="69" spans="1:12" ht="12.75">
      <c r="A69" s="74"/>
      <c r="B69" s="148" t="s">
        <v>31</v>
      </c>
      <c r="C69" s="64" t="s">
        <v>17</v>
      </c>
      <c r="D69" s="158">
        <v>210</v>
      </c>
      <c r="E69" s="158">
        <v>8787</v>
      </c>
      <c r="F69" s="158">
        <v>140</v>
      </c>
      <c r="G69" s="118">
        <v>8394</v>
      </c>
      <c r="H69" s="158">
        <v>440</v>
      </c>
      <c r="I69" s="118">
        <f>8394-86</f>
        <v>8308</v>
      </c>
      <c r="J69" s="158">
        <v>143</v>
      </c>
      <c r="K69" s="118">
        <v>9599</v>
      </c>
      <c r="L69" s="118">
        <f>SUM(J69:K69)</f>
        <v>9742</v>
      </c>
    </row>
    <row r="70" spans="1:12" ht="12.75">
      <c r="A70" s="66"/>
      <c r="B70" s="147" t="s">
        <v>32</v>
      </c>
      <c r="C70" s="25" t="s">
        <v>19</v>
      </c>
      <c r="D70" s="121">
        <v>0</v>
      </c>
      <c r="E70" s="110">
        <v>37</v>
      </c>
      <c r="F70" s="110">
        <v>10</v>
      </c>
      <c r="G70" s="109">
        <v>37</v>
      </c>
      <c r="H70" s="110">
        <v>60</v>
      </c>
      <c r="I70" s="109">
        <v>37</v>
      </c>
      <c r="J70" s="121">
        <v>0</v>
      </c>
      <c r="K70" s="109">
        <v>40</v>
      </c>
      <c r="L70" s="109">
        <f>SUM(J70:K70)</f>
        <v>40</v>
      </c>
    </row>
    <row r="71" spans="1:12" ht="12.75">
      <c r="A71" s="66"/>
      <c r="B71" s="147" t="s">
        <v>33</v>
      </c>
      <c r="C71" s="25" t="s">
        <v>21</v>
      </c>
      <c r="D71" s="110">
        <v>118</v>
      </c>
      <c r="E71" s="110">
        <v>109</v>
      </c>
      <c r="F71" s="110">
        <v>70</v>
      </c>
      <c r="G71" s="109">
        <v>150</v>
      </c>
      <c r="H71" s="110">
        <v>305</v>
      </c>
      <c r="I71" s="109">
        <v>150</v>
      </c>
      <c r="J71" s="110">
        <v>66</v>
      </c>
      <c r="K71" s="109">
        <v>164</v>
      </c>
      <c r="L71" s="109">
        <f>SUM(J71:K71)</f>
        <v>230</v>
      </c>
    </row>
    <row r="72" spans="1:12" ht="12.75">
      <c r="A72" s="66"/>
      <c r="B72" s="147" t="s">
        <v>34</v>
      </c>
      <c r="C72" s="25" t="s">
        <v>23</v>
      </c>
      <c r="D72" s="127">
        <v>0</v>
      </c>
      <c r="E72" s="108">
        <v>283</v>
      </c>
      <c r="F72" s="127">
        <v>0</v>
      </c>
      <c r="G72" s="111">
        <v>290</v>
      </c>
      <c r="H72" s="127">
        <v>0</v>
      </c>
      <c r="I72" s="111">
        <v>290</v>
      </c>
      <c r="J72" s="127">
        <v>0</v>
      </c>
      <c r="K72" s="111">
        <v>290</v>
      </c>
      <c r="L72" s="111">
        <f>SUM(J72:K72)</f>
        <v>290</v>
      </c>
    </row>
    <row r="73" spans="1:12" ht="12.75">
      <c r="A73" s="66" t="s">
        <v>11</v>
      </c>
      <c r="B73" s="46">
        <v>0.48</v>
      </c>
      <c r="C73" s="25" t="s">
        <v>30</v>
      </c>
      <c r="D73" s="125">
        <f aca="true" t="shared" si="7" ref="D73:L73">SUM(D69:D72)</f>
        <v>328</v>
      </c>
      <c r="E73" s="125">
        <f t="shared" si="7"/>
        <v>9216</v>
      </c>
      <c r="F73" s="125">
        <f>SUM(F69:F72)</f>
        <v>220</v>
      </c>
      <c r="G73" s="125">
        <f>SUM(G69:G72)</f>
        <v>8871</v>
      </c>
      <c r="H73" s="125">
        <f t="shared" si="7"/>
        <v>805</v>
      </c>
      <c r="I73" s="125">
        <f t="shared" si="7"/>
        <v>8785</v>
      </c>
      <c r="J73" s="125">
        <f t="shared" si="7"/>
        <v>209</v>
      </c>
      <c r="K73" s="125">
        <f t="shared" si="7"/>
        <v>10093</v>
      </c>
      <c r="L73" s="125">
        <f t="shared" si="7"/>
        <v>10302</v>
      </c>
    </row>
    <row r="74" spans="2:12" ht="12.75">
      <c r="B74" s="46"/>
      <c r="C74" s="25"/>
      <c r="D74" s="82"/>
      <c r="E74" s="82"/>
      <c r="F74" s="82"/>
      <c r="G74" s="82"/>
      <c r="H74" s="82"/>
      <c r="I74" s="82"/>
      <c r="J74" s="82"/>
      <c r="K74" s="82"/>
      <c r="L74" s="82"/>
    </row>
    <row r="75" spans="1:12" ht="12.75">
      <c r="A75" s="66"/>
      <c r="B75" s="46">
        <v>0.6</v>
      </c>
      <c r="C75" s="25" t="s">
        <v>35</v>
      </c>
      <c r="D75" s="86"/>
      <c r="E75" s="82"/>
      <c r="F75" s="86"/>
      <c r="G75" s="82"/>
      <c r="H75" s="86"/>
      <c r="I75" s="82"/>
      <c r="J75" s="86"/>
      <c r="K75" s="82"/>
      <c r="L75" s="82"/>
    </row>
    <row r="76" spans="1:12" ht="12.75">
      <c r="A76" s="66"/>
      <c r="B76" s="147" t="s">
        <v>36</v>
      </c>
      <c r="C76" s="25" t="s">
        <v>17</v>
      </c>
      <c r="D76" s="121">
        <v>0</v>
      </c>
      <c r="E76" s="110">
        <v>1917</v>
      </c>
      <c r="F76" s="121">
        <v>0</v>
      </c>
      <c r="G76" s="109">
        <v>2529</v>
      </c>
      <c r="H76" s="121">
        <v>0</v>
      </c>
      <c r="I76" s="109">
        <f>2529-170</f>
        <v>2359</v>
      </c>
      <c r="J76" s="121">
        <v>0</v>
      </c>
      <c r="K76" s="109">
        <v>2883</v>
      </c>
      <c r="L76" s="109">
        <f>SUM(J76:K76)</f>
        <v>2883</v>
      </c>
    </row>
    <row r="77" spans="1:12" ht="12.75">
      <c r="A77" s="66"/>
      <c r="B77" s="147" t="s">
        <v>37</v>
      </c>
      <c r="C77" s="25" t="s">
        <v>19</v>
      </c>
      <c r="D77" s="121">
        <v>0</v>
      </c>
      <c r="E77" s="110">
        <v>95</v>
      </c>
      <c r="F77" s="121">
        <v>0</v>
      </c>
      <c r="G77" s="109">
        <v>124</v>
      </c>
      <c r="H77" s="121">
        <v>0</v>
      </c>
      <c r="I77" s="109">
        <v>124</v>
      </c>
      <c r="J77" s="121">
        <v>0</v>
      </c>
      <c r="K77" s="109">
        <v>135</v>
      </c>
      <c r="L77" s="109">
        <f>SUM(J77:K77)</f>
        <v>135</v>
      </c>
    </row>
    <row r="78" spans="1:12" ht="12.75">
      <c r="A78" s="66"/>
      <c r="B78" s="147" t="s">
        <v>38</v>
      </c>
      <c r="C78" s="25" t="s">
        <v>21</v>
      </c>
      <c r="D78" s="121">
        <v>0</v>
      </c>
      <c r="E78" s="110">
        <v>165</v>
      </c>
      <c r="F78" s="110">
        <v>30</v>
      </c>
      <c r="G78" s="109">
        <v>190</v>
      </c>
      <c r="H78" s="110">
        <v>30</v>
      </c>
      <c r="I78" s="109">
        <v>190</v>
      </c>
      <c r="J78" s="121">
        <v>0</v>
      </c>
      <c r="K78" s="109">
        <v>210</v>
      </c>
      <c r="L78" s="109">
        <f>SUM(J78:K78)</f>
        <v>210</v>
      </c>
    </row>
    <row r="79" spans="1:12" ht="25.5">
      <c r="A79" s="66"/>
      <c r="B79" s="147" t="s">
        <v>39</v>
      </c>
      <c r="C79" s="25" t="s">
        <v>69</v>
      </c>
      <c r="D79" s="120">
        <v>0</v>
      </c>
      <c r="E79" s="121">
        <v>0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f>SUM(J79:K79)</f>
        <v>0</v>
      </c>
    </row>
    <row r="80" spans="1:12" ht="12.75">
      <c r="A80" s="66" t="s">
        <v>11</v>
      </c>
      <c r="B80" s="46">
        <v>0.6</v>
      </c>
      <c r="C80" s="25" t="s">
        <v>35</v>
      </c>
      <c r="D80" s="130">
        <f aca="true" t="shared" si="8" ref="D80:L80">SUM(D76:D79)</f>
        <v>0</v>
      </c>
      <c r="E80" s="129">
        <f t="shared" si="8"/>
        <v>2177</v>
      </c>
      <c r="F80" s="129">
        <f>SUM(F76:F79)</f>
        <v>30</v>
      </c>
      <c r="G80" s="129">
        <f>SUM(G76:G79)</f>
        <v>2843</v>
      </c>
      <c r="H80" s="129">
        <f t="shared" si="8"/>
        <v>30</v>
      </c>
      <c r="I80" s="129">
        <f t="shared" si="8"/>
        <v>2673</v>
      </c>
      <c r="J80" s="130">
        <f t="shared" si="8"/>
        <v>0</v>
      </c>
      <c r="K80" s="129">
        <f t="shared" si="8"/>
        <v>3228</v>
      </c>
      <c r="L80" s="129">
        <f t="shared" si="8"/>
        <v>3228</v>
      </c>
    </row>
    <row r="81" spans="1:12" ht="12.75">
      <c r="A81" s="66" t="s">
        <v>11</v>
      </c>
      <c r="B81" s="47">
        <v>1.001</v>
      </c>
      <c r="C81" s="29" t="s">
        <v>14</v>
      </c>
      <c r="D81" s="125">
        <f aca="true" t="shared" si="9" ref="D81:L81">D80+D73+D59+D45+D66+D52</f>
        <v>3466</v>
      </c>
      <c r="E81" s="125">
        <f t="shared" si="9"/>
        <v>52001</v>
      </c>
      <c r="F81" s="125">
        <f>F80+F73+F59+F45+F66+F52</f>
        <v>2474</v>
      </c>
      <c r="G81" s="125">
        <f>G80+G73+G59+G45+G66+G52</f>
        <v>51068</v>
      </c>
      <c r="H81" s="125">
        <f t="shared" si="9"/>
        <v>15275</v>
      </c>
      <c r="I81" s="125">
        <f t="shared" si="9"/>
        <v>50022</v>
      </c>
      <c r="J81" s="125">
        <f t="shared" si="9"/>
        <v>13601</v>
      </c>
      <c r="K81" s="125">
        <f t="shared" si="9"/>
        <v>57379</v>
      </c>
      <c r="L81" s="125">
        <f t="shared" si="9"/>
        <v>70980</v>
      </c>
    </row>
    <row r="82" spans="2:12" ht="12.75">
      <c r="B82" s="48"/>
      <c r="C82" s="27"/>
      <c r="D82" s="82"/>
      <c r="E82" s="82"/>
      <c r="F82" s="82"/>
      <c r="G82" s="82"/>
      <c r="H82" s="82"/>
      <c r="I82" s="82"/>
      <c r="J82" s="82"/>
      <c r="K82" s="82"/>
      <c r="L82" s="82"/>
    </row>
    <row r="83" spans="2:12" ht="12.75">
      <c r="B83" s="44">
        <v>1.003</v>
      </c>
      <c r="C83" s="27" t="s">
        <v>40</v>
      </c>
      <c r="D83" s="82"/>
      <c r="E83" s="82"/>
      <c r="F83" s="82"/>
      <c r="G83" s="82"/>
      <c r="H83" s="82"/>
      <c r="I83" s="82"/>
      <c r="J83" s="82"/>
      <c r="K83" s="82"/>
      <c r="L83" s="82"/>
    </row>
    <row r="84" spans="2:12" ht="25.5">
      <c r="B84" s="144" t="s">
        <v>117</v>
      </c>
      <c r="C84" s="30" t="s">
        <v>131</v>
      </c>
      <c r="D84" s="111">
        <v>200</v>
      </c>
      <c r="E84" s="122">
        <v>0</v>
      </c>
      <c r="F84" s="122">
        <v>0</v>
      </c>
      <c r="G84" s="122">
        <v>0</v>
      </c>
      <c r="H84" s="111">
        <v>45</v>
      </c>
      <c r="I84" s="122">
        <v>0</v>
      </c>
      <c r="J84" s="111">
        <f>528+264</f>
        <v>792</v>
      </c>
      <c r="K84" s="122">
        <v>0</v>
      </c>
      <c r="L84" s="111">
        <f>SUM(J84:K84)</f>
        <v>792</v>
      </c>
    </row>
    <row r="85" spans="1:12" ht="12.75">
      <c r="A85" s="67" t="s">
        <v>11</v>
      </c>
      <c r="B85" s="44">
        <v>1.003</v>
      </c>
      <c r="C85" s="27" t="s">
        <v>40</v>
      </c>
      <c r="D85" s="131">
        <f aca="true" t="shared" si="10" ref="D85:L85">D84</f>
        <v>200</v>
      </c>
      <c r="E85" s="132">
        <f t="shared" si="10"/>
        <v>0</v>
      </c>
      <c r="F85" s="132">
        <f t="shared" si="10"/>
        <v>0</v>
      </c>
      <c r="G85" s="132">
        <f t="shared" si="10"/>
        <v>0</v>
      </c>
      <c r="H85" s="131">
        <f t="shared" si="10"/>
        <v>45</v>
      </c>
      <c r="I85" s="132">
        <f t="shared" si="10"/>
        <v>0</v>
      </c>
      <c r="J85" s="131">
        <f t="shared" si="10"/>
        <v>792</v>
      </c>
      <c r="K85" s="132">
        <f t="shared" si="10"/>
        <v>0</v>
      </c>
      <c r="L85" s="131">
        <f t="shared" si="10"/>
        <v>792</v>
      </c>
    </row>
    <row r="86" spans="2:12" ht="12.75">
      <c r="B86" s="28"/>
      <c r="C86" s="26"/>
      <c r="D86" s="84"/>
      <c r="E86" s="82"/>
      <c r="F86" s="82"/>
      <c r="G86" s="82"/>
      <c r="H86" s="82"/>
      <c r="I86" s="82"/>
      <c r="J86" s="82"/>
      <c r="K86" s="82"/>
      <c r="L86" s="82"/>
    </row>
    <row r="87" spans="2:12" ht="12.75">
      <c r="B87" s="44">
        <v>1.101</v>
      </c>
      <c r="C87" s="27" t="s">
        <v>42</v>
      </c>
      <c r="D87" s="84"/>
      <c r="E87" s="84"/>
      <c r="F87" s="84"/>
      <c r="G87" s="84"/>
      <c r="H87" s="84"/>
      <c r="I87" s="84"/>
      <c r="J87" s="84"/>
      <c r="K87" s="84"/>
      <c r="L87" s="84"/>
    </row>
    <row r="88" spans="2:12" ht="12.75">
      <c r="B88" s="4">
        <v>60</v>
      </c>
      <c r="C88" s="26" t="s">
        <v>43</v>
      </c>
      <c r="D88" s="84"/>
      <c r="E88" s="84"/>
      <c r="F88" s="84"/>
      <c r="G88" s="84"/>
      <c r="H88" s="84"/>
      <c r="I88" s="84"/>
      <c r="J88" s="84"/>
      <c r="K88" s="84"/>
      <c r="L88" s="84"/>
    </row>
    <row r="89" spans="1:12" ht="12.75">
      <c r="A89" s="66"/>
      <c r="B89" s="147" t="s">
        <v>44</v>
      </c>
      <c r="C89" s="25" t="s">
        <v>17</v>
      </c>
      <c r="D89" s="110">
        <v>1717</v>
      </c>
      <c r="E89" s="120">
        <v>0</v>
      </c>
      <c r="F89" s="110">
        <v>900</v>
      </c>
      <c r="G89" s="120">
        <v>0</v>
      </c>
      <c r="H89" s="110">
        <v>1809</v>
      </c>
      <c r="I89" s="120">
        <v>0</v>
      </c>
      <c r="J89" s="110">
        <v>1757</v>
      </c>
      <c r="K89" s="120">
        <v>0</v>
      </c>
      <c r="L89" s="109">
        <f>SUM(J89:K89)</f>
        <v>1757</v>
      </c>
    </row>
    <row r="90" spans="1:12" ht="12.75">
      <c r="A90" s="66"/>
      <c r="B90" s="147" t="s">
        <v>45</v>
      </c>
      <c r="C90" s="25" t="s">
        <v>19</v>
      </c>
      <c r="D90" s="121">
        <v>0</v>
      </c>
      <c r="E90" s="120">
        <v>0</v>
      </c>
      <c r="F90" s="110">
        <v>45</v>
      </c>
      <c r="G90" s="120">
        <v>0</v>
      </c>
      <c r="H90" s="110">
        <v>250</v>
      </c>
      <c r="I90" s="120">
        <v>0</v>
      </c>
      <c r="J90" s="121">
        <v>0</v>
      </c>
      <c r="K90" s="120">
        <v>0</v>
      </c>
      <c r="L90" s="120">
        <f>SUM(J90:K90)</f>
        <v>0</v>
      </c>
    </row>
    <row r="91" spans="1:12" ht="12.75">
      <c r="A91" s="66"/>
      <c r="B91" s="147" t="s">
        <v>46</v>
      </c>
      <c r="C91" s="25" t="s">
        <v>21</v>
      </c>
      <c r="D91" s="110">
        <v>910</v>
      </c>
      <c r="E91" s="120">
        <v>0</v>
      </c>
      <c r="F91" s="110">
        <v>5</v>
      </c>
      <c r="G91" s="120">
        <v>0</v>
      </c>
      <c r="H91" s="110">
        <v>993</v>
      </c>
      <c r="I91" s="120">
        <v>0</v>
      </c>
      <c r="J91" s="121">
        <v>0</v>
      </c>
      <c r="K91" s="120">
        <v>0</v>
      </c>
      <c r="L91" s="120">
        <f>SUM(J91:K91)</f>
        <v>0</v>
      </c>
    </row>
    <row r="92" spans="1:12" ht="12.75">
      <c r="A92" s="66"/>
      <c r="B92" s="147" t="s">
        <v>47</v>
      </c>
      <c r="C92" s="25" t="s">
        <v>48</v>
      </c>
      <c r="D92" s="158">
        <v>111</v>
      </c>
      <c r="E92" s="123">
        <v>0</v>
      </c>
      <c r="F92" s="158">
        <v>5</v>
      </c>
      <c r="G92" s="123">
        <v>0</v>
      </c>
      <c r="H92" s="158">
        <v>2205</v>
      </c>
      <c r="I92" s="123">
        <v>0</v>
      </c>
      <c r="J92" s="128">
        <v>0</v>
      </c>
      <c r="K92" s="123">
        <v>0</v>
      </c>
      <c r="L92" s="123">
        <f>SUM(J92:K92)</f>
        <v>0</v>
      </c>
    </row>
    <row r="93" spans="1:12" ht="12.75">
      <c r="A93" s="66" t="s">
        <v>11</v>
      </c>
      <c r="B93" s="1">
        <v>60</v>
      </c>
      <c r="C93" s="25" t="s">
        <v>49</v>
      </c>
      <c r="D93" s="125">
        <f aca="true" t="shared" si="11" ref="D93:L93">SUM(D89:D92)</f>
        <v>2738</v>
      </c>
      <c r="E93" s="124">
        <f t="shared" si="11"/>
        <v>0</v>
      </c>
      <c r="F93" s="125">
        <f>SUM(F89:F92)</f>
        <v>955</v>
      </c>
      <c r="G93" s="124">
        <f>SUM(G89:G92)</f>
        <v>0</v>
      </c>
      <c r="H93" s="125">
        <f t="shared" si="11"/>
        <v>5257</v>
      </c>
      <c r="I93" s="124">
        <f t="shared" si="11"/>
        <v>0</v>
      </c>
      <c r="J93" s="125">
        <f t="shared" si="11"/>
        <v>1757</v>
      </c>
      <c r="K93" s="124">
        <f t="shared" si="11"/>
        <v>0</v>
      </c>
      <c r="L93" s="125">
        <f t="shared" si="11"/>
        <v>1757</v>
      </c>
    </row>
    <row r="94" spans="1:12" ht="12.75">
      <c r="A94" s="66"/>
      <c r="B94" s="1"/>
      <c r="C94" s="25"/>
      <c r="D94" s="82"/>
      <c r="E94" s="109"/>
      <c r="F94" s="82"/>
      <c r="G94" s="109"/>
      <c r="H94" s="82"/>
      <c r="I94" s="109"/>
      <c r="J94" s="82"/>
      <c r="K94" s="109"/>
      <c r="L94" s="109"/>
    </row>
    <row r="95" spans="2:12" ht="25.5">
      <c r="B95" s="4">
        <v>62</v>
      </c>
      <c r="C95" s="25" t="s">
        <v>51</v>
      </c>
      <c r="D95" s="82"/>
      <c r="E95" s="82"/>
      <c r="F95" s="82"/>
      <c r="G95" s="82"/>
      <c r="H95" s="82"/>
      <c r="I95" s="82"/>
      <c r="J95" s="82"/>
      <c r="K95" s="82"/>
      <c r="L95" s="82"/>
    </row>
    <row r="96" spans="2:12" ht="12.75">
      <c r="B96" s="145" t="s">
        <v>52</v>
      </c>
      <c r="C96" s="25" t="s">
        <v>53</v>
      </c>
      <c r="D96" s="109">
        <v>2200</v>
      </c>
      <c r="E96" s="120">
        <v>0</v>
      </c>
      <c r="F96" s="109">
        <v>2200</v>
      </c>
      <c r="G96" s="120">
        <v>0</v>
      </c>
      <c r="H96" s="109">
        <v>2200</v>
      </c>
      <c r="I96" s="120">
        <v>0</v>
      </c>
      <c r="J96" s="109">
        <v>2200</v>
      </c>
      <c r="K96" s="120">
        <v>0</v>
      </c>
      <c r="L96" s="109">
        <f>SUM(J96:K96)</f>
        <v>2200</v>
      </c>
    </row>
    <row r="97" spans="2:12" ht="12.75">
      <c r="B97" s="145" t="s">
        <v>67</v>
      </c>
      <c r="C97" s="25" t="s">
        <v>68</v>
      </c>
      <c r="D97" s="109">
        <v>5099</v>
      </c>
      <c r="E97" s="120">
        <v>0</v>
      </c>
      <c r="F97" s="109">
        <v>11900</v>
      </c>
      <c r="G97" s="120">
        <v>0</v>
      </c>
      <c r="H97" s="109">
        <v>11900</v>
      </c>
      <c r="I97" s="120">
        <v>0</v>
      </c>
      <c r="J97" s="109">
        <v>8500</v>
      </c>
      <c r="K97" s="120">
        <v>0</v>
      </c>
      <c r="L97" s="109">
        <f>SUM(J97:K97)</f>
        <v>8500</v>
      </c>
    </row>
    <row r="98" spans="1:12" ht="25.5">
      <c r="A98" s="66" t="s">
        <v>11</v>
      </c>
      <c r="B98" s="1">
        <v>62</v>
      </c>
      <c r="C98" s="25" t="s">
        <v>51</v>
      </c>
      <c r="D98" s="125">
        <f>D96+D97</f>
        <v>7299</v>
      </c>
      <c r="E98" s="124">
        <f>E96+E97</f>
        <v>0</v>
      </c>
      <c r="F98" s="125">
        <f>F96+F97</f>
        <v>14100</v>
      </c>
      <c r="G98" s="124">
        <f aca="true" t="shared" si="12" ref="G98:L98">G96+G97</f>
        <v>0</v>
      </c>
      <c r="H98" s="125">
        <f t="shared" si="12"/>
        <v>14100</v>
      </c>
      <c r="I98" s="124">
        <f t="shared" si="12"/>
        <v>0</v>
      </c>
      <c r="J98" s="125">
        <f t="shared" si="12"/>
        <v>10700</v>
      </c>
      <c r="K98" s="124">
        <f t="shared" si="12"/>
        <v>0</v>
      </c>
      <c r="L98" s="125">
        <f t="shared" si="12"/>
        <v>10700</v>
      </c>
    </row>
    <row r="99" spans="1:12" ht="12.75">
      <c r="A99" s="74" t="s">
        <v>11</v>
      </c>
      <c r="B99" s="178">
        <v>1.101</v>
      </c>
      <c r="C99" s="179" t="s">
        <v>54</v>
      </c>
      <c r="D99" s="118">
        <f>D98+D93</f>
        <v>10037</v>
      </c>
      <c r="E99" s="123">
        <f aca="true" t="shared" si="13" ref="E99:L99">E98+E93</f>
        <v>0</v>
      </c>
      <c r="F99" s="118">
        <f t="shared" si="13"/>
        <v>15055</v>
      </c>
      <c r="G99" s="123">
        <f t="shared" si="13"/>
        <v>0</v>
      </c>
      <c r="H99" s="118">
        <f t="shared" si="13"/>
        <v>19357</v>
      </c>
      <c r="I99" s="123">
        <f t="shared" si="13"/>
        <v>0</v>
      </c>
      <c r="J99" s="118">
        <f t="shared" si="13"/>
        <v>12457</v>
      </c>
      <c r="K99" s="123">
        <f t="shared" si="13"/>
        <v>0</v>
      </c>
      <c r="L99" s="118">
        <f t="shared" si="13"/>
        <v>12457</v>
      </c>
    </row>
    <row r="100" spans="2:12" ht="0.75" customHeight="1">
      <c r="B100" s="44"/>
      <c r="C100" s="27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2:12" ht="12.75">
      <c r="B101" s="44">
        <v>1.102</v>
      </c>
      <c r="C101" s="27" t="s">
        <v>55</v>
      </c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2:12" ht="12.75">
      <c r="B102" s="4">
        <v>62</v>
      </c>
      <c r="C102" s="31" t="s">
        <v>56</v>
      </c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2:12" ht="12.75">
      <c r="B103" s="149" t="s">
        <v>57</v>
      </c>
      <c r="C103" s="26" t="s">
        <v>58</v>
      </c>
      <c r="D103" s="122">
        <v>0</v>
      </c>
      <c r="E103" s="111">
        <v>66556</v>
      </c>
      <c r="F103" s="122">
        <v>0</v>
      </c>
      <c r="G103" s="162">
        <v>66556</v>
      </c>
      <c r="H103" s="122">
        <v>0</v>
      </c>
      <c r="I103" s="111">
        <v>78161</v>
      </c>
      <c r="J103" s="122">
        <v>0</v>
      </c>
      <c r="K103" s="162">
        <v>103690</v>
      </c>
      <c r="L103" s="111">
        <f>SUM(J103:K103)</f>
        <v>103690</v>
      </c>
    </row>
    <row r="104" spans="1:12" ht="12.75">
      <c r="A104" s="66" t="s">
        <v>11</v>
      </c>
      <c r="B104" s="4">
        <v>62</v>
      </c>
      <c r="C104" s="31" t="s">
        <v>56</v>
      </c>
      <c r="D104" s="124">
        <f aca="true" t="shared" si="14" ref="D104:L105">D103</f>
        <v>0</v>
      </c>
      <c r="E104" s="125">
        <f t="shared" si="14"/>
        <v>66556</v>
      </c>
      <c r="F104" s="124">
        <f>F103</f>
        <v>0</v>
      </c>
      <c r="G104" s="125">
        <f>G103</f>
        <v>66556</v>
      </c>
      <c r="H104" s="124">
        <f t="shared" si="14"/>
        <v>0</v>
      </c>
      <c r="I104" s="125">
        <f t="shared" si="14"/>
        <v>78161</v>
      </c>
      <c r="J104" s="124">
        <f t="shared" si="14"/>
        <v>0</v>
      </c>
      <c r="K104" s="125">
        <f t="shared" si="14"/>
        <v>103690</v>
      </c>
      <c r="L104" s="125">
        <f t="shared" si="14"/>
        <v>103690</v>
      </c>
    </row>
    <row r="105" spans="1:12" ht="12.75">
      <c r="A105" s="66" t="s">
        <v>11</v>
      </c>
      <c r="B105" s="44">
        <v>1.102</v>
      </c>
      <c r="C105" s="27" t="s">
        <v>55</v>
      </c>
      <c r="D105" s="123">
        <f t="shared" si="14"/>
        <v>0</v>
      </c>
      <c r="E105" s="118">
        <f t="shared" si="14"/>
        <v>66556</v>
      </c>
      <c r="F105" s="123">
        <f>F104</f>
        <v>0</v>
      </c>
      <c r="G105" s="118">
        <f>G104</f>
        <v>66556</v>
      </c>
      <c r="H105" s="123">
        <f t="shared" si="14"/>
        <v>0</v>
      </c>
      <c r="I105" s="118">
        <f t="shared" si="14"/>
        <v>78161</v>
      </c>
      <c r="J105" s="123">
        <f t="shared" si="14"/>
        <v>0</v>
      </c>
      <c r="K105" s="118">
        <f t="shared" si="14"/>
        <v>103690</v>
      </c>
      <c r="L105" s="118">
        <f t="shared" si="14"/>
        <v>103690</v>
      </c>
    </row>
    <row r="106" spans="1:12" ht="12.75">
      <c r="A106" s="66" t="s">
        <v>11</v>
      </c>
      <c r="B106" s="49">
        <v>1</v>
      </c>
      <c r="C106" s="25" t="s">
        <v>62</v>
      </c>
      <c r="D106" s="118">
        <f aca="true" t="shared" si="15" ref="D106:L106">D99+D85+D81+D105</f>
        <v>13703</v>
      </c>
      <c r="E106" s="118">
        <f t="shared" si="15"/>
        <v>118557</v>
      </c>
      <c r="F106" s="118">
        <f t="shared" si="15"/>
        <v>17529</v>
      </c>
      <c r="G106" s="118">
        <f t="shared" si="15"/>
        <v>117624</v>
      </c>
      <c r="H106" s="118">
        <f t="shared" si="15"/>
        <v>34677</v>
      </c>
      <c r="I106" s="118">
        <f t="shared" si="15"/>
        <v>128183</v>
      </c>
      <c r="J106" s="118">
        <f t="shared" si="15"/>
        <v>26850</v>
      </c>
      <c r="K106" s="118">
        <f t="shared" si="15"/>
        <v>161069</v>
      </c>
      <c r="L106" s="118">
        <f t="shared" si="15"/>
        <v>187919</v>
      </c>
    </row>
    <row r="107" spans="1:12" ht="12.75">
      <c r="A107" s="25" t="s">
        <v>11</v>
      </c>
      <c r="B107" s="43">
        <v>2408</v>
      </c>
      <c r="C107" s="29" t="s">
        <v>109</v>
      </c>
      <c r="D107" s="125">
        <f>D106</f>
        <v>13703</v>
      </c>
      <c r="E107" s="125">
        <f aca="true" t="shared" si="16" ref="E107:L107">E106</f>
        <v>118557</v>
      </c>
      <c r="F107" s="125">
        <f>F106</f>
        <v>17529</v>
      </c>
      <c r="G107" s="125">
        <f>G106</f>
        <v>117624</v>
      </c>
      <c r="H107" s="125">
        <f t="shared" si="16"/>
        <v>34677</v>
      </c>
      <c r="I107" s="125">
        <f t="shared" si="16"/>
        <v>128183</v>
      </c>
      <c r="J107" s="125">
        <f t="shared" si="16"/>
        <v>26850</v>
      </c>
      <c r="K107" s="125">
        <f t="shared" si="16"/>
        <v>161069</v>
      </c>
      <c r="L107" s="125">
        <f t="shared" si="16"/>
        <v>187919</v>
      </c>
    </row>
    <row r="108" spans="1:12" ht="9.75" customHeight="1">
      <c r="A108" s="25"/>
      <c r="B108" s="43"/>
      <c r="C108" s="2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1:12" ht="12.75" customHeight="1">
      <c r="A109" s="67" t="s">
        <v>13</v>
      </c>
      <c r="B109" s="24">
        <v>3456</v>
      </c>
      <c r="C109" s="42" t="s">
        <v>1</v>
      </c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2:12" ht="12.75" customHeight="1">
      <c r="B110" s="50">
        <v>0.001</v>
      </c>
      <c r="C110" s="42" t="s">
        <v>14</v>
      </c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2:12" ht="25.5">
      <c r="B111" s="4">
        <v>60</v>
      </c>
      <c r="C111" s="31" t="s">
        <v>133</v>
      </c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2:12" ht="12.75" customHeight="1">
      <c r="B112" s="4">
        <v>44</v>
      </c>
      <c r="C112" s="31" t="s">
        <v>15</v>
      </c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1:12" ht="12.75" customHeight="1">
      <c r="A113" s="66"/>
      <c r="B113" s="150" t="s">
        <v>80</v>
      </c>
      <c r="C113" s="32" t="s">
        <v>17</v>
      </c>
      <c r="D113" s="121">
        <v>0</v>
      </c>
      <c r="E113" s="110">
        <v>913</v>
      </c>
      <c r="F113" s="121">
        <v>0</v>
      </c>
      <c r="G113" s="110">
        <v>611</v>
      </c>
      <c r="H113" s="121">
        <v>0</v>
      </c>
      <c r="I113" s="110">
        <v>611</v>
      </c>
      <c r="J113" s="121">
        <v>0</v>
      </c>
      <c r="K113" s="110">
        <v>1210</v>
      </c>
      <c r="L113" s="110">
        <f>SUM(J113:K113)</f>
        <v>1210</v>
      </c>
    </row>
    <row r="114" spans="1:12" ht="12.75" customHeight="1">
      <c r="A114" s="66"/>
      <c r="B114" s="150" t="s">
        <v>81</v>
      </c>
      <c r="C114" s="32" t="s">
        <v>19</v>
      </c>
      <c r="D114" s="121">
        <v>0</v>
      </c>
      <c r="E114" s="110">
        <v>37</v>
      </c>
      <c r="F114" s="121">
        <v>0</v>
      </c>
      <c r="G114" s="110">
        <v>150</v>
      </c>
      <c r="H114" s="121">
        <v>0</v>
      </c>
      <c r="I114" s="110">
        <v>150</v>
      </c>
      <c r="J114" s="121">
        <v>0</v>
      </c>
      <c r="K114" s="110">
        <v>150</v>
      </c>
      <c r="L114" s="110">
        <f>SUM(J114:K114)</f>
        <v>150</v>
      </c>
    </row>
    <row r="115" spans="1:12" ht="12.75" customHeight="1">
      <c r="A115" s="66"/>
      <c r="B115" s="150" t="s">
        <v>82</v>
      </c>
      <c r="C115" s="32" t="s">
        <v>21</v>
      </c>
      <c r="D115" s="108">
        <v>11</v>
      </c>
      <c r="E115" s="108">
        <v>354</v>
      </c>
      <c r="F115" s="127">
        <v>0</v>
      </c>
      <c r="G115" s="108">
        <v>275</v>
      </c>
      <c r="H115" s="127">
        <v>0</v>
      </c>
      <c r="I115" s="108">
        <v>275</v>
      </c>
      <c r="J115" s="127">
        <v>0</v>
      </c>
      <c r="K115" s="108">
        <v>300</v>
      </c>
      <c r="L115" s="108">
        <f>SUM(J115:K115)</f>
        <v>300</v>
      </c>
    </row>
    <row r="116" spans="1:12" ht="12.75" customHeight="1">
      <c r="A116" s="67" t="s">
        <v>11</v>
      </c>
      <c r="B116" s="4">
        <v>44</v>
      </c>
      <c r="C116" s="31" t="s">
        <v>15</v>
      </c>
      <c r="D116" s="131">
        <f aca="true" t="shared" si="17" ref="D116:L116">SUM(D113:D115)</f>
        <v>11</v>
      </c>
      <c r="E116" s="131">
        <f t="shared" si="17"/>
        <v>1304</v>
      </c>
      <c r="F116" s="132">
        <f>SUM(F113:F115)</f>
        <v>0</v>
      </c>
      <c r="G116" s="131">
        <f>SUM(G113:G115)</f>
        <v>1036</v>
      </c>
      <c r="H116" s="132">
        <f t="shared" si="17"/>
        <v>0</v>
      </c>
      <c r="I116" s="131">
        <f t="shared" si="17"/>
        <v>1036</v>
      </c>
      <c r="J116" s="132">
        <f t="shared" si="17"/>
        <v>0</v>
      </c>
      <c r="K116" s="131">
        <f t="shared" si="17"/>
        <v>1660</v>
      </c>
      <c r="L116" s="131">
        <f t="shared" si="17"/>
        <v>1660</v>
      </c>
    </row>
    <row r="117" spans="3:12" ht="9.75" customHeight="1">
      <c r="C117" s="31"/>
      <c r="D117" s="84"/>
      <c r="E117" s="84"/>
      <c r="F117" s="84"/>
      <c r="G117" s="84"/>
      <c r="H117" s="84"/>
      <c r="I117" s="84"/>
      <c r="J117" s="84"/>
      <c r="K117" s="84"/>
      <c r="L117" s="84"/>
    </row>
    <row r="118" spans="2:12" ht="12.75" customHeight="1">
      <c r="B118" s="4">
        <v>45</v>
      </c>
      <c r="C118" s="31" t="s">
        <v>70</v>
      </c>
      <c r="D118" s="84"/>
      <c r="E118" s="84"/>
      <c r="F118" s="84"/>
      <c r="G118" s="84"/>
      <c r="H118" s="84"/>
      <c r="I118" s="84"/>
      <c r="J118" s="84"/>
      <c r="K118" s="84"/>
      <c r="L118" s="84"/>
    </row>
    <row r="119" spans="2:12" ht="12.75" customHeight="1">
      <c r="B119" s="145" t="s">
        <v>83</v>
      </c>
      <c r="C119" s="31" t="s">
        <v>17</v>
      </c>
      <c r="D119" s="127">
        <v>0</v>
      </c>
      <c r="E119" s="108">
        <v>522</v>
      </c>
      <c r="F119" s="127">
        <v>0</v>
      </c>
      <c r="G119" s="108">
        <v>471</v>
      </c>
      <c r="H119" s="127">
        <v>0</v>
      </c>
      <c r="I119" s="108">
        <v>471</v>
      </c>
      <c r="J119" s="127">
        <v>0</v>
      </c>
      <c r="K119" s="108">
        <v>1103</v>
      </c>
      <c r="L119" s="108">
        <f>SUM(J119:K119)</f>
        <v>1103</v>
      </c>
    </row>
    <row r="120" spans="2:12" ht="12.75" customHeight="1">
      <c r="B120" s="145" t="s">
        <v>84</v>
      </c>
      <c r="C120" s="31" t="s">
        <v>19</v>
      </c>
      <c r="D120" s="127">
        <v>0</v>
      </c>
      <c r="E120" s="108">
        <v>61</v>
      </c>
      <c r="F120" s="127">
        <v>0</v>
      </c>
      <c r="G120" s="108">
        <v>40</v>
      </c>
      <c r="H120" s="127">
        <v>0</v>
      </c>
      <c r="I120" s="108">
        <v>40</v>
      </c>
      <c r="J120" s="127">
        <v>0</v>
      </c>
      <c r="K120" s="108">
        <v>45</v>
      </c>
      <c r="L120" s="108">
        <f>SUM(J120:K120)</f>
        <v>45</v>
      </c>
    </row>
    <row r="121" spans="2:12" ht="12.75" customHeight="1">
      <c r="B121" s="145" t="s">
        <v>85</v>
      </c>
      <c r="C121" s="31" t="s">
        <v>21</v>
      </c>
      <c r="D121" s="127">
        <v>0</v>
      </c>
      <c r="E121" s="127">
        <v>0</v>
      </c>
      <c r="F121" s="127">
        <v>0</v>
      </c>
      <c r="G121" s="108">
        <v>150</v>
      </c>
      <c r="H121" s="127">
        <v>0</v>
      </c>
      <c r="I121" s="108">
        <v>150</v>
      </c>
      <c r="J121" s="127">
        <v>0</v>
      </c>
      <c r="K121" s="108">
        <v>160</v>
      </c>
      <c r="L121" s="108">
        <f>SUM(J121:K121)</f>
        <v>160</v>
      </c>
    </row>
    <row r="122" spans="1:12" ht="12.75" customHeight="1">
      <c r="A122" s="66" t="s">
        <v>11</v>
      </c>
      <c r="B122" s="1">
        <v>45</v>
      </c>
      <c r="C122" s="32" t="s">
        <v>70</v>
      </c>
      <c r="D122" s="132">
        <f aca="true" t="shared" si="18" ref="D122:L122">SUM(D119:D121)</f>
        <v>0</v>
      </c>
      <c r="E122" s="131">
        <f t="shared" si="18"/>
        <v>583</v>
      </c>
      <c r="F122" s="132">
        <f>SUM(F119:F121)</f>
        <v>0</v>
      </c>
      <c r="G122" s="131">
        <f>SUM(G119:G121)</f>
        <v>661</v>
      </c>
      <c r="H122" s="132">
        <f t="shared" si="18"/>
        <v>0</v>
      </c>
      <c r="I122" s="131">
        <f t="shared" si="18"/>
        <v>661</v>
      </c>
      <c r="J122" s="132">
        <f t="shared" si="18"/>
        <v>0</v>
      </c>
      <c r="K122" s="131">
        <f t="shared" si="18"/>
        <v>1308</v>
      </c>
      <c r="L122" s="131">
        <f t="shared" si="18"/>
        <v>1308</v>
      </c>
    </row>
    <row r="123" spans="1:12" ht="9.75" customHeight="1">
      <c r="A123" s="66"/>
      <c r="B123" s="1"/>
      <c r="C123" s="32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ht="12.75" customHeight="1">
      <c r="A124" s="66"/>
      <c r="B124" s="1">
        <v>46</v>
      </c>
      <c r="C124" s="32" t="s">
        <v>24</v>
      </c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1:12" ht="12.75" customHeight="1">
      <c r="A125" s="66"/>
      <c r="B125" s="150" t="s">
        <v>86</v>
      </c>
      <c r="C125" s="32" t="s">
        <v>17</v>
      </c>
      <c r="D125" s="121">
        <v>0</v>
      </c>
      <c r="E125" s="110">
        <v>491</v>
      </c>
      <c r="F125" s="121">
        <v>0</v>
      </c>
      <c r="G125" s="110">
        <v>401</v>
      </c>
      <c r="H125" s="121">
        <v>0</v>
      </c>
      <c r="I125" s="110">
        <v>401</v>
      </c>
      <c r="J125" s="121">
        <v>0</v>
      </c>
      <c r="K125" s="110">
        <v>590</v>
      </c>
      <c r="L125" s="110">
        <f>SUM(J125:K125)</f>
        <v>590</v>
      </c>
    </row>
    <row r="126" spans="2:12" ht="12.75" customHeight="1">
      <c r="B126" s="145" t="s">
        <v>87</v>
      </c>
      <c r="C126" s="31" t="s">
        <v>19</v>
      </c>
      <c r="D126" s="127">
        <v>0</v>
      </c>
      <c r="E126" s="127">
        <v>0</v>
      </c>
      <c r="F126" s="127">
        <v>0</v>
      </c>
      <c r="G126" s="108">
        <v>20</v>
      </c>
      <c r="H126" s="127">
        <v>0</v>
      </c>
      <c r="I126" s="108">
        <v>20</v>
      </c>
      <c r="J126" s="127">
        <v>0</v>
      </c>
      <c r="K126" s="108">
        <v>25</v>
      </c>
      <c r="L126" s="108">
        <f>SUM(J126:K126)</f>
        <v>25</v>
      </c>
    </row>
    <row r="127" spans="2:12" ht="12.75" customHeight="1">
      <c r="B127" s="145" t="s">
        <v>88</v>
      </c>
      <c r="C127" s="31" t="s">
        <v>21</v>
      </c>
      <c r="D127" s="127">
        <v>0</v>
      </c>
      <c r="E127" s="127">
        <v>0</v>
      </c>
      <c r="F127" s="127">
        <v>0</v>
      </c>
      <c r="G127" s="108">
        <v>120</v>
      </c>
      <c r="H127" s="127">
        <v>0</v>
      </c>
      <c r="I127" s="108">
        <v>120</v>
      </c>
      <c r="J127" s="127">
        <v>0</v>
      </c>
      <c r="K127" s="108">
        <v>130</v>
      </c>
      <c r="L127" s="108">
        <f>SUM(J127:K127)</f>
        <v>130</v>
      </c>
    </row>
    <row r="128" spans="1:12" ht="12.75" customHeight="1">
      <c r="A128" s="67" t="s">
        <v>11</v>
      </c>
      <c r="B128" s="4">
        <v>46</v>
      </c>
      <c r="C128" s="31" t="s">
        <v>24</v>
      </c>
      <c r="D128" s="132">
        <f aca="true" t="shared" si="19" ref="D128:L128">SUM(D125:D127)</f>
        <v>0</v>
      </c>
      <c r="E128" s="131">
        <f t="shared" si="19"/>
        <v>491</v>
      </c>
      <c r="F128" s="132">
        <f>SUM(F125:F127)</f>
        <v>0</v>
      </c>
      <c r="G128" s="131">
        <f>SUM(G125:G127)</f>
        <v>541</v>
      </c>
      <c r="H128" s="132">
        <f t="shared" si="19"/>
        <v>0</v>
      </c>
      <c r="I128" s="131">
        <f t="shared" si="19"/>
        <v>541</v>
      </c>
      <c r="J128" s="132">
        <f t="shared" si="19"/>
        <v>0</v>
      </c>
      <c r="K128" s="131">
        <f t="shared" si="19"/>
        <v>745</v>
      </c>
      <c r="L128" s="131">
        <f t="shared" si="19"/>
        <v>745</v>
      </c>
    </row>
    <row r="129" spans="2:12" ht="9.75" customHeight="1">
      <c r="B129" s="24"/>
      <c r="C129" s="31"/>
      <c r="D129" s="84"/>
      <c r="E129" s="84"/>
      <c r="F129" s="84"/>
      <c r="G129" s="84"/>
      <c r="H129" s="84"/>
      <c r="I129" s="84"/>
      <c r="J129" s="84"/>
      <c r="K129" s="84"/>
      <c r="L129" s="84"/>
    </row>
    <row r="130" spans="2:12" ht="12.75" customHeight="1">
      <c r="B130" s="4">
        <v>47</v>
      </c>
      <c r="C130" s="31" t="s">
        <v>79</v>
      </c>
      <c r="D130" s="84"/>
      <c r="E130" s="84"/>
      <c r="F130" s="84"/>
      <c r="G130" s="84"/>
      <c r="H130" s="84"/>
      <c r="I130" s="84"/>
      <c r="J130" s="84"/>
      <c r="K130" s="84"/>
      <c r="L130" s="84"/>
    </row>
    <row r="131" spans="1:12" ht="12.75" customHeight="1">
      <c r="A131" s="66"/>
      <c r="B131" s="150" t="s">
        <v>89</v>
      </c>
      <c r="C131" s="32" t="s">
        <v>17</v>
      </c>
      <c r="D131" s="121">
        <v>0</v>
      </c>
      <c r="E131" s="110">
        <v>670</v>
      </c>
      <c r="F131" s="121">
        <v>0</v>
      </c>
      <c r="G131" s="110">
        <v>528</v>
      </c>
      <c r="H131" s="121">
        <v>0</v>
      </c>
      <c r="I131" s="110">
        <v>528</v>
      </c>
      <c r="J131" s="121">
        <v>0</v>
      </c>
      <c r="K131" s="110">
        <v>784</v>
      </c>
      <c r="L131" s="110">
        <f>SUM(J131:K131)</f>
        <v>784</v>
      </c>
    </row>
    <row r="132" spans="1:12" ht="12.75" customHeight="1">
      <c r="A132" s="66"/>
      <c r="B132" s="150" t="s">
        <v>90</v>
      </c>
      <c r="C132" s="32" t="s">
        <v>19</v>
      </c>
      <c r="D132" s="121">
        <v>0</v>
      </c>
      <c r="E132" s="121">
        <v>0</v>
      </c>
      <c r="F132" s="121">
        <v>0</v>
      </c>
      <c r="G132" s="110">
        <v>25</v>
      </c>
      <c r="H132" s="121">
        <v>0</v>
      </c>
      <c r="I132" s="110">
        <v>25</v>
      </c>
      <c r="J132" s="121">
        <v>0</v>
      </c>
      <c r="K132" s="110">
        <v>30</v>
      </c>
      <c r="L132" s="110">
        <f>SUM(J132:K132)</f>
        <v>30</v>
      </c>
    </row>
    <row r="133" spans="1:12" ht="12.75" customHeight="1">
      <c r="A133" s="74"/>
      <c r="B133" s="167" t="s">
        <v>91</v>
      </c>
      <c r="C133" s="65" t="s">
        <v>21</v>
      </c>
      <c r="D133" s="128">
        <v>0</v>
      </c>
      <c r="E133" s="158">
        <v>18</v>
      </c>
      <c r="F133" s="128">
        <v>0</v>
      </c>
      <c r="G133" s="158">
        <v>130</v>
      </c>
      <c r="H133" s="128">
        <v>0</v>
      </c>
      <c r="I133" s="158">
        <v>130</v>
      </c>
      <c r="J133" s="128">
        <v>0</v>
      </c>
      <c r="K133" s="158">
        <v>150</v>
      </c>
      <c r="L133" s="158">
        <f>SUM(J133:K133)</f>
        <v>150</v>
      </c>
    </row>
    <row r="134" spans="1:12" ht="12.75" customHeight="1">
      <c r="A134" s="67" t="s">
        <v>11</v>
      </c>
      <c r="B134" s="4">
        <v>47</v>
      </c>
      <c r="C134" s="31" t="s">
        <v>79</v>
      </c>
      <c r="D134" s="128">
        <f aca="true" t="shared" si="20" ref="D134:L134">SUM(D131:D133)</f>
        <v>0</v>
      </c>
      <c r="E134" s="158">
        <f t="shared" si="20"/>
        <v>688</v>
      </c>
      <c r="F134" s="128">
        <f>SUM(F131:F133)</f>
        <v>0</v>
      </c>
      <c r="G134" s="158">
        <f>SUM(G131:G133)</f>
        <v>683</v>
      </c>
      <c r="H134" s="128">
        <f t="shared" si="20"/>
        <v>0</v>
      </c>
      <c r="I134" s="158">
        <f t="shared" si="20"/>
        <v>683</v>
      </c>
      <c r="J134" s="128">
        <f t="shared" si="20"/>
        <v>0</v>
      </c>
      <c r="K134" s="158">
        <f t="shared" si="20"/>
        <v>964</v>
      </c>
      <c r="L134" s="158">
        <f t="shared" si="20"/>
        <v>964</v>
      </c>
    </row>
    <row r="135" spans="2:12" ht="10.5" customHeight="1">
      <c r="B135" s="24"/>
      <c r="C135" s="31"/>
      <c r="D135" s="84"/>
      <c r="E135" s="84"/>
      <c r="F135" s="84"/>
      <c r="G135" s="84"/>
      <c r="H135" s="84"/>
      <c r="I135" s="84"/>
      <c r="J135" s="84"/>
      <c r="K135" s="84"/>
      <c r="L135" s="84"/>
    </row>
    <row r="136" spans="2:12" ht="12.75" customHeight="1">
      <c r="B136" s="4">
        <v>48</v>
      </c>
      <c r="C136" s="31" t="s">
        <v>30</v>
      </c>
      <c r="D136" s="84"/>
      <c r="E136" s="84"/>
      <c r="F136" s="84"/>
      <c r="G136" s="84"/>
      <c r="H136" s="84"/>
      <c r="I136" s="84"/>
      <c r="J136" s="84"/>
      <c r="K136" s="84"/>
      <c r="L136" s="84"/>
    </row>
    <row r="137" spans="1:12" ht="12.75" customHeight="1">
      <c r="A137" s="66"/>
      <c r="B137" s="150" t="s">
        <v>92</v>
      </c>
      <c r="C137" s="32" t="s">
        <v>17</v>
      </c>
      <c r="D137" s="121">
        <v>0</v>
      </c>
      <c r="E137" s="110">
        <v>459</v>
      </c>
      <c r="F137" s="121">
        <v>0</v>
      </c>
      <c r="G137" s="110">
        <v>430</v>
      </c>
      <c r="H137" s="121">
        <v>0</v>
      </c>
      <c r="I137" s="110">
        <v>430</v>
      </c>
      <c r="J137" s="121">
        <v>0</v>
      </c>
      <c r="K137" s="110">
        <v>502</v>
      </c>
      <c r="L137" s="110">
        <f>SUM(J137:K137)</f>
        <v>502</v>
      </c>
    </row>
    <row r="138" spans="1:12" ht="12.75" customHeight="1">
      <c r="A138" s="66"/>
      <c r="B138" s="150" t="s">
        <v>93</v>
      </c>
      <c r="C138" s="32" t="s">
        <v>19</v>
      </c>
      <c r="D138" s="121">
        <v>0</v>
      </c>
      <c r="E138" s="121">
        <v>0</v>
      </c>
      <c r="F138" s="121">
        <v>0</v>
      </c>
      <c r="G138" s="110">
        <v>25</v>
      </c>
      <c r="H138" s="121">
        <v>0</v>
      </c>
      <c r="I138" s="110">
        <v>25</v>
      </c>
      <c r="J138" s="121">
        <v>0</v>
      </c>
      <c r="K138" s="110">
        <v>25</v>
      </c>
      <c r="L138" s="110">
        <f>SUM(J138:K138)</f>
        <v>25</v>
      </c>
    </row>
    <row r="139" spans="1:12" ht="12.75" customHeight="1">
      <c r="A139" s="66"/>
      <c r="B139" s="150" t="s">
        <v>94</v>
      </c>
      <c r="C139" s="32" t="s">
        <v>21</v>
      </c>
      <c r="D139" s="121">
        <v>0</v>
      </c>
      <c r="E139" s="110">
        <v>60</v>
      </c>
      <c r="F139" s="121">
        <v>0</v>
      </c>
      <c r="G139" s="110">
        <v>150</v>
      </c>
      <c r="H139" s="121">
        <v>0</v>
      </c>
      <c r="I139" s="110">
        <v>150</v>
      </c>
      <c r="J139" s="121">
        <v>0</v>
      </c>
      <c r="K139" s="110">
        <v>170</v>
      </c>
      <c r="L139" s="110">
        <f>SUM(J139:K139)</f>
        <v>170</v>
      </c>
    </row>
    <row r="140" spans="1:12" ht="12.75" customHeight="1">
      <c r="A140" s="66" t="s">
        <v>11</v>
      </c>
      <c r="B140" s="1">
        <v>48</v>
      </c>
      <c r="C140" s="32" t="s">
        <v>30</v>
      </c>
      <c r="D140" s="132">
        <f aca="true" t="shared" si="21" ref="D140:L140">SUM(D137:D139)</f>
        <v>0</v>
      </c>
      <c r="E140" s="131">
        <f t="shared" si="21"/>
        <v>519</v>
      </c>
      <c r="F140" s="132">
        <f>SUM(F137:F139)</f>
        <v>0</v>
      </c>
      <c r="G140" s="131">
        <f>SUM(G137:G139)</f>
        <v>605</v>
      </c>
      <c r="H140" s="132">
        <f t="shared" si="21"/>
        <v>0</v>
      </c>
      <c r="I140" s="131">
        <f t="shared" si="21"/>
        <v>605</v>
      </c>
      <c r="J140" s="132">
        <f t="shared" si="21"/>
        <v>0</v>
      </c>
      <c r="K140" s="131">
        <f t="shared" si="21"/>
        <v>697</v>
      </c>
      <c r="L140" s="131">
        <f t="shared" si="21"/>
        <v>697</v>
      </c>
    </row>
    <row r="141" spans="1:12" ht="25.5">
      <c r="A141" s="66" t="s">
        <v>11</v>
      </c>
      <c r="B141" s="1">
        <v>60</v>
      </c>
      <c r="C141" s="32" t="s">
        <v>134</v>
      </c>
      <c r="D141" s="131">
        <f aca="true" t="shared" si="22" ref="D141:L141">D140+D134+D128+D122+D116</f>
        <v>11</v>
      </c>
      <c r="E141" s="131">
        <f t="shared" si="22"/>
        <v>3585</v>
      </c>
      <c r="F141" s="132">
        <f>F140+F134+F128+F122+F116</f>
        <v>0</v>
      </c>
      <c r="G141" s="131">
        <f>G140+G134+G128+G122+G116</f>
        <v>3526</v>
      </c>
      <c r="H141" s="132">
        <f t="shared" si="22"/>
        <v>0</v>
      </c>
      <c r="I141" s="131">
        <f t="shared" si="22"/>
        <v>3526</v>
      </c>
      <c r="J141" s="132">
        <f t="shared" si="22"/>
        <v>0</v>
      </c>
      <c r="K141" s="131">
        <f t="shared" si="22"/>
        <v>5374</v>
      </c>
      <c r="L141" s="131">
        <f t="shared" si="22"/>
        <v>5374</v>
      </c>
    </row>
    <row r="142" spans="1:12" ht="12.75">
      <c r="A142" s="67" t="s">
        <v>11</v>
      </c>
      <c r="B142" s="50">
        <v>0.001</v>
      </c>
      <c r="C142" s="42" t="s">
        <v>14</v>
      </c>
      <c r="D142" s="131">
        <f aca="true" t="shared" si="23" ref="D142:L142">D141</f>
        <v>11</v>
      </c>
      <c r="E142" s="131">
        <f t="shared" si="23"/>
        <v>3585</v>
      </c>
      <c r="F142" s="132">
        <f>F141</f>
        <v>0</v>
      </c>
      <c r="G142" s="131">
        <f>G141</f>
        <v>3526</v>
      </c>
      <c r="H142" s="132">
        <f t="shared" si="23"/>
        <v>0</v>
      </c>
      <c r="I142" s="131">
        <f t="shared" si="23"/>
        <v>3526</v>
      </c>
      <c r="J142" s="132">
        <f t="shared" si="23"/>
        <v>0</v>
      </c>
      <c r="K142" s="131">
        <f t="shared" si="23"/>
        <v>5374</v>
      </c>
      <c r="L142" s="131">
        <f t="shared" si="23"/>
        <v>5374</v>
      </c>
    </row>
    <row r="143" spans="2:12" ht="10.5" customHeight="1">
      <c r="B143" s="50"/>
      <c r="C143" s="42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2:12" ht="12.75">
      <c r="B144" s="50">
        <v>0.8</v>
      </c>
      <c r="C144" s="42" t="s">
        <v>102</v>
      </c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1:12" ht="25.5">
      <c r="A145" s="25"/>
      <c r="B145" s="1">
        <v>61</v>
      </c>
      <c r="C145" s="25" t="s">
        <v>108</v>
      </c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1:12" ht="12.75">
      <c r="A146" s="25"/>
      <c r="B146" s="150" t="s">
        <v>50</v>
      </c>
      <c r="C146" s="25" t="s">
        <v>21</v>
      </c>
      <c r="D146" s="110">
        <v>2549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0</v>
      </c>
      <c r="K146" s="121">
        <v>0</v>
      </c>
      <c r="L146" s="121">
        <f>SUM(J146:K146)</f>
        <v>0</v>
      </c>
    </row>
    <row r="147" spans="1:12" ht="12.75">
      <c r="A147" s="25" t="s">
        <v>11</v>
      </c>
      <c r="B147" s="50">
        <v>0.8</v>
      </c>
      <c r="C147" s="42" t="s">
        <v>102</v>
      </c>
      <c r="D147" s="131">
        <f aca="true" t="shared" si="24" ref="D147:L147">D146</f>
        <v>2549</v>
      </c>
      <c r="E147" s="132">
        <f t="shared" si="24"/>
        <v>0</v>
      </c>
      <c r="F147" s="132">
        <f t="shared" si="24"/>
        <v>0</v>
      </c>
      <c r="G147" s="132">
        <f t="shared" si="24"/>
        <v>0</v>
      </c>
      <c r="H147" s="132">
        <f t="shared" si="24"/>
        <v>0</v>
      </c>
      <c r="I147" s="132">
        <f t="shared" si="24"/>
        <v>0</v>
      </c>
      <c r="J147" s="132">
        <f t="shared" si="24"/>
        <v>0</v>
      </c>
      <c r="K147" s="132">
        <f t="shared" si="24"/>
        <v>0</v>
      </c>
      <c r="L147" s="132">
        <f t="shared" si="24"/>
        <v>0</v>
      </c>
    </row>
    <row r="148" spans="1:12" ht="12.75">
      <c r="A148" s="25" t="s">
        <v>11</v>
      </c>
      <c r="B148" s="43">
        <v>3456</v>
      </c>
      <c r="C148" s="55" t="s">
        <v>1</v>
      </c>
      <c r="D148" s="125">
        <f aca="true" t="shared" si="25" ref="D148:L148">D141+D147</f>
        <v>2560</v>
      </c>
      <c r="E148" s="125">
        <f t="shared" si="25"/>
        <v>3585</v>
      </c>
      <c r="F148" s="124">
        <f t="shared" si="25"/>
        <v>0</v>
      </c>
      <c r="G148" s="125">
        <f t="shared" si="25"/>
        <v>3526</v>
      </c>
      <c r="H148" s="124">
        <f t="shared" si="25"/>
        <v>0</v>
      </c>
      <c r="I148" s="125">
        <f t="shared" si="25"/>
        <v>3526</v>
      </c>
      <c r="J148" s="124">
        <f t="shared" si="25"/>
        <v>0</v>
      </c>
      <c r="K148" s="125">
        <f t="shared" si="25"/>
        <v>5374</v>
      </c>
      <c r="L148" s="125">
        <f t="shared" si="25"/>
        <v>5374</v>
      </c>
    </row>
    <row r="149" spans="1:12" ht="10.5" customHeight="1">
      <c r="A149" s="25"/>
      <c r="B149" s="43"/>
      <c r="C149" s="55"/>
      <c r="D149" s="80"/>
      <c r="E149" s="80"/>
      <c r="F149" s="82"/>
      <c r="G149" s="82"/>
      <c r="H149" s="82"/>
      <c r="I149" s="82"/>
      <c r="J149" s="82"/>
      <c r="K149" s="82"/>
      <c r="L149" s="82"/>
    </row>
    <row r="150" spans="1:12" ht="12.75" customHeight="1">
      <c r="A150" s="67" t="s">
        <v>13</v>
      </c>
      <c r="B150" s="51">
        <v>3475</v>
      </c>
      <c r="C150" s="36" t="s">
        <v>2</v>
      </c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 customHeight="1">
      <c r="A151" s="66"/>
      <c r="B151" s="168">
        <v>0.106</v>
      </c>
      <c r="C151" s="169" t="s">
        <v>59</v>
      </c>
      <c r="D151" s="170"/>
      <c r="E151" s="170"/>
      <c r="F151" s="170"/>
      <c r="G151" s="170"/>
      <c r="H151" s="170"/>
      <c r="I151" s="170"/>
      <c r="J151" s="170"/>
      <c r="K151" s="170"/>
      <c r="L151" s="170"/>
    </row>
    <row r="152" spans="1:12" ht="12.75" customHeight="1">
      <c r="A152" s="66"/>
      <c r="B152" s="115">
        <v>60</v>
      </c>
      <c r="C152" s="34" t="s">
        <v>60</v>
      </c>
      <c r="D152" s="170"/>
      <c r="E152" s="170"/>
      <c r="F152" s="170"/>
      <c r="G152" s="170"/>
      <c r="H152" s="170"/>
      <c r="I152" s="170"/>
      <c r="J152" s="170"/>
      <c r="K152" s="170"/>
      <c r="L152" s="170"/>
    </row>
    <row r="153" spans="1:12" ht="12.75" customHeight="1">
      <c r="A153" s="66"/>
      <c r="B153" s="152" t="s">
        <v>44</v>
      </c>
      <c r="C153" s="34" t="s">
        <v>17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f>SUM(J153:K153)</f>
        <v>0</v>
      </c>
    </row>
    <row r="154" spans="2:12" ht="13.5" customHeight="1">
      <c r="B154" s="151" t="s">
        <v>46</v>
      </c>
      <c r="C154" s="33" t="s">
        <v>21</v>
      </c>
      <c r="D154" s="111">
        <v>151</v>
      </c>
      <c r="E154" s="122">
        <v>0</v>
      </c>
      <c r="F154" s="122">
        <v>0</v>
      </c>
      <c r="G154" s="122">
        <v>0</v>
      </c>
      <c r="H154" s="111">
        <v>235</v>
      </c>
      <c r="I154" s="122">
        <v>0</v>
      </c>
      <c r="J154" s="111">
        <v>294</v>
      </c>
      <c r="K154" s="122">
        <v>0</v>
      </c>
      <c r="L154" s="111">
        <f>SUM(J154:K154)</f>
        <v>294</v>
      </c>
    </row>
    <row r="155" spans="1:12" ht="13.5" customHeight="1">
      <c r="A155" s="67" t="s">
        <v>11</v>
      </c>
      <c r="B155" s="35">
        <v>60</v>
      </c>
      <c r="C155" s="33" t="s">
        <v>60</v>
      </c>
      <c r="D155" s="125">
        <f aca="true" t="shared" si="26" ref="D155:L155">SUM(D153:D154)</f>
        <v>151</v>
      </c>
      <c r="E155" s="124">
        <f t="shared" si="26"/>
        <v>0</v>
      </c>
      <c r="F155" s="124">
        <f t="shared" si="26"/>
        <v>0</v>
      </c>
      <c r="G155" s="124">
        <f t="shared" si="26"/>
        <v>0</v>
      </c>
      <c r="H155" s="125">
        <f t="shared" si="26"/>
        <v>235</v>
      </c>
      <c r="I155" s="124">
        <f t="shared" si="26"/>
        <v>0</v>
      </c>
      <c r="J155" s="125">
        <f t="shared" si="26"/>
        <v>294</v>
      </c>
      <c r="K155" s="124">
        <f t="shared" si="26"/>
        <v>0</v>
      </c>
      <c r="L155" s="125">
        <f t="shared" si="26"/>
        <v>294</v>
      </c>
    </row>
    <row r="156" spans="2:12" ht="10.5" customHeight="1">
      <c r="B156" s="35"/>
      <c r="C156" s="33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1:12" ht="13.5" customHeight="1">
      <c r="A157" s="66"/>
      <c r="B157" s="115">
        <v>62</v>
      </c>
      <c r="C157" s="34" t="s">
        <v>115</v>
      </c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1:12" ht="13.5" customHeight="1">
      <c r="A158" s="66"/>
      <c r="B158" s="152" t="s">
        <v>118</v>
      </c>
      <c r="C158" s="34" t="s">
        <v>17</v>
      </c>
      <c r="D158" s="120">
        <v>0</v>
      </c>
      <c r="E158" s="109">
        <v>4642</v>
      </c>
      <c r="F158" s="120">
        <v>0</v>
      </c>
      <c r="G158" s="109">
        <v>6408</v>
      </c>
      <c r="H158" s="120">
        <v>0</v>
      </c>
      <c r="I158" s="109">
        <f>6408-521</f>
        <v>5887</v>
      </c>
      <c r="J158" s="120">
        <v>0</v>
      </c>
      <c r="K158" s="109">
        <v>4812</v>
      </c>
      <c r="L158" s="109">
        <f>SUM(J158:K158)</f>
        <v>4812</v>
      </c>
    </row>
    <row r="159" spans="1:12" ht="13.5" customHeight="1">
      <c r="A159" s="66"/>
      <c r="B159" s="152" t="s">
        <v>119</v>
      </c>
      <c r="C159" s="34" t="s">
        <v>19</v>
      </c>
      <c r="D159" s="120">
        <v>0</v>
      </c>
      <c r="E159" s="109">
        <v>63</v>
      </c>
      <c r="F159" s="120">
        <v>0</v>
      </c>
      <c r="G159" s="109">
        <v>63</v>
      </c>
      <c r="H159" s="120">
        <v>0</v>
      </c>
      <c r="I159" s="109">
        <v>63</v>
      </c>
      <c r="J159" s="120">
        <v>0</v>
      </c>
      <c r="K159" s="109">
        <v>70</v>
      </c>
      <c r="L159" s="109">
        <f>SUM(J159:K159)</f>
        <v>70</v>
      </c>
    </row>
    <row r="160" spans="2:12" ht="13.5" customHeight="1">
      <c r="B160" s="151" t="s">
        <v>120</v>
      </c>
      <c r="C160" s="33" t="s">
        <v>21</v>
      </c>
      <c r="D160" s="120">
        <v>0</v>
      </c>
      <c r="E160" s="109">
        <v>664</v>
      </c>
      <c r="F160" s="120">
        <v>0</v>
      </c>
      <c r="G160" s="109">
        <v>373</v>
      </c>
      <c r="H160" s="120">
        <v>0</v>
      </c>
      <c r="I160" s="109">
        <v>373</v>
      </c>
      <c r="J160" s="120">
        <v>0</v>
      </c>
      <c r="K160" s="109">
        <v>700</v>
      </c>
      <c r="L160" s="109">
        <f>SUM(J160:K160)</f>
        <v>700</v>
      </c>
    </row>
    <row r="161" spans="1:12" ht="13.5" customHeight="1">
      <c r="A161" s="66"/>
      <c r="B161" s="152" t="s">
        <v>121</v>
      </c>
      <c r="C161" s="34" t="s">
        <v>151</v>
      </c>
      <c r="D161" s="120">
        <v>0</v>
      </c>
      <c r="E161" s="109">
        <v>25</v>
      </c>
      <c r="F161" s="120">
        <v>0</v>
      </c>
      <c r="G161" s="109">
        <v>86</v>
      </c>
      <c r="H161" s="120">
        <v>0</v>
      </c>
      <c r="I161" s="109">
        <v>86</v>
      </c>
      <c r="J161" s="120">
        <v>0</v>
      </c>
      <c r="K161" s="109">
        <v>95</v>
      </c>
      <c r="L161" s="109">
        <f>SUM(J161:K161)</f>
        <v>95</v>
      </c>
    </row>
    <row r="162" spans="1:12" ht="25.5">
      <c r="A162" s="66"/>
      <c r="B162" s="152" t="s">
        <v>146</v>
      </c>
      <c r="C162" s="34" t="s">
        <v>147</v>
      </c>
      <c r="D162" s="123">
        <v>0</v>
      </c>
      <c r="E162" s="123">
        <v>0</v>
      </c>
      <c r="F162" s="118">
        <v>300</v>
      </c>
      <c r="G162" s="123">
        <v>0</v>
      </c>
      <c r="H162" s="118">
        <v>300</v>
      </c>
      <c r="I162" s="123">
        <v>0</v>
      </c>
      <c r="J162" s="118">
        <v>590</v>
      </c>
      <c r="K162" s="123">
        <v>0</v>
      </c>
      <c r="L162" s="118">
        <f>SUM(J162:K162)</f>
        <v>590</v>
      </c>
    </row>
    <row r="163" spans="1:12" ht="13.5" customHeight="1">
      <c r="A163" s="74" t="s">
        <v>11</v>
      </c>
      <c r="B163" s="180">
        <v>62</v>
      </c>
      <c r="C163" s="171" t="s">
        <v>115</v>
      </c>
      <c r="D163" s="123">
        <f>SUM(D158:D161)</f>
        <v>0</v>
      </c>
      <c r="E163" s="118">
        <f>SUM(E158:E161)</f>
        <v>5394</v>
      </c>
      <c r="F163" s="118">
        <f aca="true" t="shared" si="27" ref="F163:L163">SUM(F158:F162)</f>
        <v>300</v>
      </c>
      <c r="G163" s="118">
        <f t="shared" si="27"/>
        <v>6930</v>
      </c>
      <c r="H163" s="118">
        <f t="shared" si="27"/>
        <v>300</v>
      </c>
      <c r="I163" s="118">
        <f t="shared" si="27"/>
        <v>6409</v>
      </c>
      <c r="J163" s="118">
        <f t="shared" si="27"/>
        <v>590</v>
      </c>
      <c r="K163" s="118">
        <f t="shared" si="27"/>
        <v>5677</v>
      </c>
      <c r="L163" s="118">
        <f t="shared" si="27"/>
        <v>6267</v>
      </c>
    </row>
    <row r="164" spans="1:12" ht="0.75" customHeight="1">
      <c r="A164" s="66"/>
      <c r="B164" s="115"/>
      <c r="C164" s="34"/>
      <c r="D164" s="120"/>
      <c r="E164" s="109"/>
      <c r="F164" s="109"/>
      <c r="G164" s="109"/>
      <c r="H164" s="109"/>
      <c r="I164" s="109"/>
      <c r="J164" s="109"/>
      <c r="K164" s="109"/>
      <c r="L164" s="109"/>
    </row>
    <row r="165" spans="2:12" ht="13.5" customHeight="1">
      <c r="B165" s="35">
        <v>63</v>
      </c>
      <c r="C165" s="34" t="s">
        <v>116</v>
      </c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ht="13.5" customHeight="1">
      <c r="B166" s="151" t="s">
        <v>122</v>
      </c>
      <c r="C166" s="33" t="s">
        <v>17</v>
      </c>
      <c r="D166" s="120">
        <v>0</v>
      </c>
      <c r="E166" s="109">
        <v>2138</v>
      </c>
      <c r="F166" s="120">
        <v>0</v>
      </c>
      <c r="G166" s="109">
        <v>2263</v>
      </c>
      <c r="H166" s="120">
        <v>0</v>
      </c>
      <c r="I166" s="109">
        <f>2263-297</f>
        <v>1966</v>
      </c>
      <c r="J166" s="120">
        <v>0</v>
      </c>
      <c r="K166" s="109">
        <v>2273</v>
      </c>
      <c r="L166" s="109">
        <f>SUM(J166:K166)</f>
        <v>2273</v>
      </c>
    </row>
    <row r="167" spans="2:12" ht="13.5" customHeight="1">
      <c r="B167" s="151" t="s">
        <v>123</v>
      </c>
      <c r="C167" s="33" t="s">
        <v>19</v>
      </c>
      <c r="D167" s="120">
        <v>0</v>
      </c>
      <c r="E167" s="109">
        <v>36</v>
      </c>
      <c r="F167" s="120">
        <v>0</v>
      </c>
      <c r="G167" s="109">
        <v>36</v>
      </c>
      <c r="H167" s="120">
        <v>0</v>
      </c>
      <c r="I167" s="109">
        <v>36</v>
      </c>
      <c r="J167" s="120">
        <v>0</v>
      </c>
      <c r="K167" s="109">
        <v>40</v>
      </c>
      <c r="L167" s="109">
        <f>SUM(J167:K167)</f>
        <v>40</v>
      </c>
    </row>
    <row r="168" spans="2:12" ht="13.5" customHeight="1">
      <c r="B168" s="151" t="s">
        <v>124</v>
      </c>
      <c r="C168" s="33" t="s">
        <v>21</v>
      </c>
      <c r="D168" s="120">
        <v>0</v>
      </c>
      <c r="E168" s="109">
        <v>159</v>
      </c>
      <c r="F168" s="120">
        <v>0</v>
      </c>
      <c r="G168" s="109">
        <v>104</v>
      </c>
      <c r="H168" s="120">
        <v>0</v>
      </c>
      <c r="I168" s="109">
        <v>104</v>
      </c>
      <c r="J168" s="120">
        <v>0</v>
      </c>
      <c r="K168" s="109">
        <v>170</v>
      </c>
      <c r="L168" s="109">
        <f>SUM(J168:K168)</f>
        <v>170</v>
      </c>
    </row>
    <row r="169" spans="2:12" ht="13.5" customHeight="1">
      <c r="B169" s="151" t="s">
        <v>137</v>
      </c>
      <c r="C169" s="33" t="s">
        <v>138</v>
      </c>
      <c r="D169" s="120">
        <v>0</v>
      </c>
      <c r="E169" s="120">
        <v>0</v>
      </c>
      <c r="F169" s="120">
        <v>0</v>
      </c>
      <c r="G169" s="109">
        <v>100</v>
      </c>
      <c r="H169" s="120">
        <v>0</v>
      </c>
      <c r="I169" s="109">
        <v>100</v>
      </c>
      <c r="J169" s="120">
        <v>0</v>
      </c>
      <c r="K169" s="109">
        <v>350</v>
      </c>
      <c r="L169" s="109">
        <f>SUM(J169:K169)</f>
        <v>350</v>
      </c>
    </row>
    <row r="170" spans="2:12" ht="13.5" customHeight="1">
      <c r="B170" s="151" t="s">
        <v>125</v>
      </c>
      <c r="C170" s="33" t="s">
        <v>151</v>
      </c>
      <c r="D170" s="120">
        <v>0</v>
      </c>
      <c r="E170" s="120">
        <v>0</v>
      </c>
      <c r="F170" s="120">
        <v>0</v>
      </c>
      <c r="G170" s="109">
        <v>90</v>
      </c>
      <c r="H170" s="120">
        <v>0</v>
      </c>
      <c r="I170" s="109">
        <v>90</v>
      </c>
      <c r="J170" s="120">
        <v>0</v>
      </c>
      <c r="K170" s="109">
        <v>100</v>
      </c>
      <c r="L170" s="109">
        <f>SUM(J170:K170)</f>
        <v>100</v>
      </c>
    </row>
    <row r="171" spans="1:12" ht="13.5" customHeight="1">
      <c r="A171" s="67" t="s">
        <v>11</v>
      </c>
      <c r="B171" s="35">
        <v>63</v>
      </c>
      <c r="C171" s="34" t="s">
        <v>116</v>
      </c>
      <c r="D171" s="124">
        <f aca="true" t="shared" si="28" ref="D171:L171">SUM(D166:D170)</f>
        <v>0</v>
      </c>
      <c r="E171" s="125">
        <f t="shared" si="28"/>
        <v>2333</v>
      </c>
      <c r="F171" s="124">
        <f>SUM(F166:F170)</f>
        <v>0</v>
      </c>
      <c r="G171" s="125">
        <f>SUM(G166:G170)</f>
        <v>2593</v>
      </c>
      <c r="H171" s="124">
        <f t="shared" si="28"/>
        <v>0</v>
      </c>
      <c r="I171" s="125">
        <f t="shared" si="28"/>
        <v>2296</v>
      </c>
      <c r="J171" s="124">
        <f t="shared" si="28"/>
        <v>0</v>
      </c>
      <c r="K171" s="125">
        <f t="shared" si="28"/>
        <v>2933</v>
      </c>
      <c r="L171" s="125">
        <f t="shared" si="28"/>
        <v>2933</v>
      </c>
    </row>
    <row r="172" spans="1:12" ht="13.5" customHeight="1">
      <c r="A172" s="67" t="s">
        <v>11</v>
      </c>
      <c r="B172" s="50">
        <v>0.106</v>
      </c>
      <c r="C172" s="36" t="s">
        <v>59</v>
      </c>
      <c r="D172" s="125">
        <f aca="true" t="shared" si="29" ref="D172:L172">D155+D163+D171</f>
        <v>151</v>
      </c>
      <c r="E172" s="125">
        <f t="shared" si="29"/>
        <v>7727</v>
      </c>
      <c r="F172" s="125">
        <f>F155+F163+F171</f>
        <v>300</v>
      </c>
      <c r="G172" s="125">
        <f>G155+G163+G171</f>
        <v>9523</v>
      </c>
      <c r="H172" s="125">
        <f t="shared" si="29"/>
        <v>535</v>
      </c>
      <c r="I172" s="125">
        <f t="shared" si="29"/>
        <v>8705</v>
      </c>
      <c r="J172" s="125">
        <f t="shared" si="29"/>
        <v>884</v>
      </c>
      <c r="K172" s="125">
        <f t="shared" si="29"/>
        <v>8610</v>
      </c>
      <c r="L172" s="125">
        <f t="shared" si="29"/>
        <v>9494</v>
      </c>
    </row>
    <row r="173" spans="1:12" ht="13.5" customHeight="1">
      <c r="A173" s="67" t="s">
        <v>11</v>
      </c>
      <c r="B173" s="51">
        <v>3475</v>
      </c>
      <c r="C173" s="36" t="s">
        <v>2</v>
      </c>
      <c r="D173" s="125">
        <f aca="true" t="shared" si="30" ref="D173:L173">D172</f>
        <v>151</v>
      </c>
      <c r="E173" s="125">
        <f t="shared" si="30"/>
        <v>7727</v>
      </c>
      <c r="F173" s="125">
        <f>F172</f>
        <v>300</v>
      </c>
      <c r="G173" s="125">
        <f>G172</f>
        <v>9523</v>
      </c>
      <c r="H173" s="125">
        <f t="shared" si="30"/>
        <v>535</v>
      </c>
      <c r="I173" s="125">
        <f t="shared" si="30"/>
        <v>8705</v>
      </c>
      <c r="J173" s="125">
        <f t="shared" si="30"/>
        <v>884</v>
      </c>
      <c r="K173" s="125">
        <f t="shared" si="30"/>
        <v>8610</v>
      </c>
      <c r="L173" s="125">
        <f t="shared" si="30"/>
        <v>9494</v>
      </c>
    </row>
    <row r="174" spans="1:12" ht="13.5" customHeight="1">
      <c r="A174" s="75" t="s">
        <v>11</v>
      </c>
      <c r="B174" s="40"/>
      <c r="C174" s="41" t="s">
        <v>12</v>
      </c>
      <c r="D174" s="125">
        <f aca="true" t="shared" si="31" ref="D174:L174">D148+D107+D173+D34</f>
        <v>16414</v>
      </c>
      <c r="E174" s="125">
        <f t="shared" si="31"/>
        <v>150349</v>
      </c>
      <c r="F174" s="125">
        <f t="shared" si="31"/>
        <v>17829</v>
      </c>
      <c r="G174" s="125">
        <f t="shared" si="31"/>
        <v>151153</v>
      </c>
      <c r="H174" s="125">
        <f t="shared" si="31"/>
        <v>35212</v>
      </c>
      <c r="I174" s="125">
        <f t="shared" si="31"/>
        <v>160894</v>
      </c>
      <c r="J174" s="125">
        <f t="shared" si="31"/>
        <v>27734</v>
      </c>
      <c r="K174" s="125">
        <f t="shared" si="31"/>
        <v>195533</v>
      </c>
      <c r="L174" s="125">
        <f t="shared" si="31"/>
        <v>223267</v>
      </c>
    </row>
    <row r="175" spans="1:12" ht="13.5" customHeight="1">
      <c r="A175" s="66"/>
      <c r="B175" s="1"/>
      <c r="C175" s="56"/>
      <c r="D175" s="82"/>
      <c r="E175" s="82"/>
      <c r="F175" s="82"/>
      <c r="G175" s="82"/>
      <c r="H175" s="82"/>
      <c r="I175" s="82"/>
      <c r="J175" s="82"/>
      <c r="K175" s="82"/>
      <c r="L175" s="82"/>
    </row>
    <row r="176" spans="3:12" ht="13.5" customHeight="1">
      <c r="C176" s="29" t="s">
        <v>61</v>
      </c>
      <c r="D176" s="81"/>
      <c r="E176" s="81"/>
      <c r="F176" s="82"/>
      <c r="G176" s="82"/>
      <c r="H176" s="82"/>
      <c r="I176" s="82"/>
      <c r="J176" s="82"/>
      <c r="K176" s="82"/>
      <c r="L176" s="82"/>
    </row>
    <row r="177" spans="1:12" s="8" customFormat="1" ht="25.5">
      <c r="A177" s="67" t="s">
        <v>13</v>
      </c>
      <c r="B177" s="52">
        <v>4408</v>
      </c>
      <c r="C177" s="63" t="s">
        <v>107</v>
      </c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1:12" s="8" customFormat="1" ht="13.5" customHeight="1">
      <c r="A178" s="68"/>
      <c r="B178" s="53">
        <v>1</v>
      </c>
      <c r="C178" s="38" t="s">
        <v>62</v>
      </c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1:12" s="8" customFormat="1" ht="13.5" customHeight="1">
      <c r="A179" s="68"/>
      <c r="B179" s="54">
        <v>1.101</v>
      </c>
      <c r="C179" s="27" t="s">
        <v>54</v>
      </c>
      <c r="D179" s="97"/>
      <c r="E179" s="97"/>
      <c r="F179" s="81"/>
      <c r="G179" s="81"/>
      <c r="H179" s="81"/>
      <c r="I179" s="81"/>
      <c r="J179" s="81"/>
      <c r="K179" s="81"/>
      <c r="L179" s="81"/>
    </row>
    <row r="180" spans="1:12" s="8" customFormat="1" ht="13.5" customHeight="1">
      <c r="A180" s="138"/>
      <c r="B180" s="139">
        <v>60</v>
      </c>
      <c r="C180" s="38" t="s">
        <v>63</v>
      </c>
      <c r="D180" s="172"/>
      <c r="E180" s="172"/>
      <c r="F180" s="173"/>
      <c r="G180" s="173"/>
      <c r="H180" s="173"/>
      <c r="I180" s="173"/>
      <c r="J180" s="173"/>
      <c r="K180" s="173"/>
      <c r="L180" s="173"/>
    </row>
    <row r="181" spans="1:12" s="8" customFormat="1" ht="13.5" customHeight="1">
      <c r="A181" s="138"/>
      <c r="B181" s="154" t="s">
        <v>64</v>
      </c>
      <c r="C181" s="38" t="s">
        <v>65</v>
      </c>
      <c r="D181" s="121">
        <v>0</v>
      </c>
      <c r="E181" s="120">
        <v>0</v>
      </c>
      <c r="F181" s="121">
        <v>0</v>
      </c>
      <c r="G181" s="120">
        <v>0</v>
      </c>
      <c r="H181" s="121">
        <v>0</v>
      </c>
      <c r="I181" s="120">
        <v>0</v>
      </c>
      <c r="J181" s="110">
        <v>10000</v>
      </c>
      <c r="K181" s="120">
        <v>0</v>
      </c>
      <c r="L181" s="109">
        <f>SUM(J181:K181)</f>
        <v>10000</v>
      </c>
    </row>
    <row r="182" spans="1:12" s="8" customFormat="1" ht="12.75">
      <c r="A182" s="138"/>
      <c r="B182" s="154"/>
      <c r="C182" s="38"/>
      <c r="D182" s="121"/>
      <c r="E182" s="120"/>
      <c r="F182" s="121"/>
      <c r="G182" s="120"/>
      <c r="H182" s="121"/>
      <c r="I182" s="120"/>
      <c r="J182" s="110"/>
      <c r="K182" s="120"/>
      <c r="L182" s="109"/>
    </row>
    <row r="183" spans="1:12" s="8" customFormat="1" ht="25.5">
      <c r="A183" s="138"/>
      <c r="B183" s="139">
        <v>71</v>
      </c>
      <c r="C183" s="38" t="s">
        <v>141</v>
      </c>
      <c r="D183" s="109"/>
      <c r="E183" s="109"/>
      <c r="F183" s="110"/>
      <c r="G183" s="109"/>
      <c r="H183" s="110"/>
      <c r="I183" s="109"/>
      <c r="J183" s="110"/>
      <c r="K183" s="109"/>
      <c r="L183" s="109"/>
    </row>
    <row r="184" spans="1:12" s="8" customFormat="1" ht="13.5" customHeight="1">
      <c r="A184" s="68"/>
      <c r="B184" s="154" t="s">
        <v>139</v>
      </c>
      <c r="C184" s="38" t="s">
        <v>140</v>
      </c>
      <c r="D184" s="122">
        <v>0</v>
      </c>
      <c r="E184" s="122">
        <v>0</v>
      </c>
      <c r="F184" s="127">
        <v>0</v>
      </c>
      <c r="G184" s="122">
        <v>0</v>
      </c>
      <c r="H184" s="127">
        <v>0</v>
      </c>
      <c r="I184" s="122">
        <v>0</v>
      </c>
      <c r="J184" s="127">
        <v>0</v>
      </c>
      <c r="K184" s="122">
        <v>0</v>
      </c>
      <c r="L184" s="122">
        <f>SUM(J184:K184)</f>
        <v>0</v>
      </c>
    </row>
    <row r="185" spans="1:12" s="8" customFormat="1" ht="13.5" customHeight="1">
      <c r="A185" s="68" t="s">
        <v>11</v>
      </c>
      <c r="B185" s="9">
        <v>60</v>
      </c>
      <c r="C185" s="37" t="s">
        <v>63</v>
      </c>
      <c r="D185" s="124">
        <f aca="true" t="shared" si="32" ref="D185:L185">SUM(D181:D184)</f>
        <v>0</v>
      </c>
      <c r="E185" s="124">
        <f t="shared" si="32"/>
        <v>0</v>
      </c>
      <c r="F185" s="124">
        <f>SUM(F181:F184)</f>
        <v>0</v>
      </c>
      <c r="G185" s="124">
        <f>SUM(G181:G184)</f>
        <v>0</v>
      </c>
      <c r="H185" s="124">
        <f t="shared" si="32"/>
        <v>0</v>
      </c>
      <c r="I185" s="124">
        <f t="shared" si="32"/>
        <v>0</v>
      </c>
      <c r="J185" s="125">
        <f t="shared" si="32"/>
        <v>10000</v>
      </c>
      <c r="K185" s="124">
        <f t="shared" si="32"/>
        <v>0</v>
      </c>
      <c r="L185" s="125">
        <f t="shared" si="32"/>
        <v>10000</v>
      </c>
    </row>
    <row r="186" spans="1:12" s="8" customFormat="1" ht="13.5" customHeight="1">
      <c r="A186" s="68" t="s">
        <v>11</v>
      </c>
      <c r="B186" s="54">
        <v>1.101</v>
      </c>
      <c r="C186" s="27" t="s">
        <v>54</v>
      </c>
      <c r="D186" s="124">
        <f aca="true" t="shared" si="33" ref="D186:L187">D185</f>
        <v>0</v>
      </c>
      <c r="E186" s="124">
        <f t="shared" si="33"/>
        <v>0</v>
      </c>
      <c r="F186" s="124">
        <f>F185</f>
        <v>0</v>
      </c>
      <c r="G186" s="124">
        <f>G185</f>
        <v>0</v>
      </c>
      <c r="H186" s="124">
        <f t="shared" si="33"/>
        <v>0</v>
      </c>
      <c r="I186" s="124">
        <f t="shared" si="33"/>
        <v>0</v>
      </c>
      <c r="J186" s="125">
        <f t="shared" si="33"/>
        <v>10000</v>
      </c>
      <c r="K186" s="124">
        <f t="shared" si="33"/>
        <v>0</v>
      </c>
      <c r="L186" s="125">
        <f t="shared" si="33"/>
        <v>10000</v>
      </c>
    </row>
    <row r="187" spans="1:12" s="8" customFormat="1" ht="13.5" customHeight="1">
      <c r="A187" s="68" t="s">
        <v>11</v>
      </c>
      <c r="B187" s="53">
        <v>1</v>
      </c>
      <c r="C187" s="37" t="s">
        <v>62</v>
      </c>
      <c r="D187" s="124">
        <f t="shared" si="33"/>
        <v>0</v>
      </c>
      <c r="E187" s="124">
        <f t="shared" si="33"/>
        <v>0</v>
      </c>
      <c r="F187" s="124">
        <f>F186</f>
        <v>0</v>
      </c>
      <c r="G187" s="124">
        <f>G186</f>
        <v>0</v>
      </c>
      <c r="H187" s="124">
        <f t="shared" si="33"/>
        <v>0</v>
      </c>
      <c r="I187" s="124">
        <f t="shared" si="33"/>
        <v>0</v>
      </c>
      <c r="J187" s="125">
        <f t="shared" si="33"/>
        <v>10000</v>
      </c>
      <c r="K187" s="124">
        <f t="shared" si="33"/>
        <v>0</v>
      </c>
      <c r="L187" s="125">
        <f t="shared" si="33"/>
        <v>10000</v>
      </c>
    </row>
    <row r="188" spans="1:12" s="8" customFormat="1" ht="13.5" customHeight="1">
      <c r="A188" s="68"/>
      <c r="B188" s="53"/>
      <c r="C188" s="37"/>
      <c r="D188" s="109"/>
      <c r="E188" s="120"/>
      <c r="F188" s="109"/>
      <c r="G188" s="120"/>
      <c r="H188" s="109"/>
      <c r="I188" s="120"/>
      <c r="J188" s="109"/>
      <c r="K188" s="120"/>
      <c r="L188" s="109"/>
    </row>
    <row r="189" spans="1:12" s="8" customFormat="1" ht="13.5" customHeight="1">
      <c r="A189" s="68"/>
      <c r="B189" s="53">
        <v>2</v>
      </c>
      <c r="C189" s="37" t="s">
        <v>143</v>
      </c>
      <c r="D189" s="109"/>
      <c r="E189" s="120"/>
      <c r="F189" s="109"/>
      <c r="G189" s="120"/>
      <c r="H189" s="109"/>
      <c r="I189" s="120"/>
      <c r="J189" s="109"/>
      <c r="K189" s="120"/>
      <c r="L189" s="109"/>
    </row>
    <row r="190" spans="1:12" s="8" customFormat="1" ht="13.5" customHeight="1">
      <c r="A190" s="68"/>
      <c r="B190" s="54">
        <v>2.101</v>
      </c>
      <c r="C190" s="63" t="s">
        <v>101</v>
      </c>
      <c r="D190" s="109"/>
      <c r="E190" s="120"/>
      <c r="F190" s="109"/>
      <c r="G190" s="120"/>
      <c r="H190" s="109"/>
      <c r="I190" s="120"/>
      <c r="J190" s="109"/>
      <c r="K190" s="120"/>
      <c r="L190" s="109"/>
    </row>
    <row r="191" spans="1:12" s="8" customFormat="1" ht="13.5" customHeight="1">
      <c r="A191" s="138"/>
      <c r="B191" s="139">
        <v>60</v>
      </c>
      <c r="C191" s="38" t="s">
        <v>63</v>
      </c>
      <c r="D191" s="109"/>
      <c r="E191" s="120"/>
      <c r="F191" s="109"/>
      <c r="G191" s="120"/>
      <c r="H191" s="109"/>
      <c r="I191" s="120"/>
      <c r="J191" s="109"/>
      <c r="K191" s="120"/>
      <c r="L191" s="109"/>
    </row>
    <row r="192" spans="1:12" s="8" customFormat="1" ht="25.5">
      <c r="A192" s="138"/>
      <c r="B192" s="139">
        <v>71</v>
      </c>
      <c r="C192" s="38" t="s">
        <v>141</v>
      </c>
      <c r="D192" s="109"/>
      <c r="E192" s="120"/>
      <c r="F192" s="109"/>
      <c r="G192" s="120"/>
      <c r="H192" s="109"/>
      <c r="I192" s="120"/>
      <c r="J192" s="109"/>
      <c r="K192" s="120"/>
      <c r="L192" s="109"/>
    </row>
    <row r="193" spans="1:12" s="8" customFormat="1" ht="13.5" customHeight="1">
      <c r="A193" s="137"/>
      <c r="B193" s="153" t="s">
        <v>139</v>
      </c>
      <c r="C193" s="159" t="s">
        <v>140</v>
      </c>
      <c r="D193" s="123">
        <v>0</v>
      </c>
      <c r="E193" s="123">
        <v>0</v>
      </c>
      <c r="F193" s="118">
        <v>6000</v>
      </c>
      <c r="G193" s="123">
        <v>0</v>
      </c>
      <c r="H193" s="118">
        <v>6000</v>
      </c>
      <c r="I193" s="123">
        <v>0</v>
      </c>
      <c r="J193" s="123">
        <v>0</v>
      </c>
      <c r="K193" s="123">
        <v>0</v>
      </c>
      <c r="L193" s="123">
        <f>SUM(J193:K193)</f>
        <v>0</v>
      </c>
    </row>
    <row r="194" spans="1:12" s="8" customFormat="1" ht="0.75" customHeight="1">
      <c r="A194" s="68"/>
      <c r="B194" s="39"/>
      <c r="C194" s="38"/>
      <c r="D194" s="109"/>
      <c r="E194" s="120"/>
      <c r="F194" s="109"/>
      <c r="G194" s="120"/>
      <c r="H194" s="109"/>
      <c r="I194" s="120"/>
      <c r="J194" s="109"/>
      <c r="K194" s="120"/>
      <c r="L194" s="109"/>
    </row>
    <row r="195" spans="1:12" s="8" customFormat="1" ht="38.25">
      <c r="A195" s="68"/>
      <c r="B195" s="9">
        <v>72</v>
      </c>
      <c r="C195" s="38" t="s">
        <v>155</v>
      </c>
      <c r="D195" s="109"/>
      <c r="E195" s="120"/>
      <c r="F195" s="109"/>
      <c r="G195" s="120"/>
      <c r="H195" s="109"/>
      <c r="I195" s="120"/>
      <c r="J195" s="109"/>
      <c r="K195" s="120"/>
      <c r="L195" s="109"/>
    </row>
    <row r="196" spans="1:12" s="8" customFormat="1" ht="13.5" customHeight="1">
      <c r="A196" s="68"/>
      <c r="B196" s="154" t="s">
        <v>144</v>
      </c>
      <c r="C196" s="38" t="s">
        <v>140</v>
      </c>
      <c r="D196" s="120">
        <v>0</v>
      </c>
      <c r="E196" s="120">
        <v>0</v>
      </c>
      <c r="F196" s="109">
        <v>15000</v>
      </c>
      <c r="G196" s="120">
        <v>0</v>
      </c>
      <c r="H196" s="109">
        <v>15000</v>
      </c>
      <c r="I196" s="120">
        <v>0</v>
      </c>
      <c r="J196" s="109">
        <v>30800</v>
      </c>
      <c r="K196" s="120">
        <v>0</v>
      </c>
      <c r="L196" s="109">
        <f>SUM(J196:K196)</f>
        <v>30800</v>
      </c>
    </row>
    <row r="197" spans="1:12" s="8" customFormat="1" ht="13.5" customHeight="1">
      <c r="A197" s="68" t="s">
        <v>11</v>
      </c>
      <c r="B197" s="9">
        <v>60</v>
      </c>
      <c r="C197" s="37" t="s">
        <v>63</v>
      </c>
      <c r="D197" s="124">
        <f aca="true" t="shared" si="34" ref="D197:I197">D196+D193</f>
        <v>0</v>
      </c>
      <c r="E197" s="124">
        <f t="shared" si="34"/>
        <v>0</v>
      </c>
      <c r="F197" s="125">
        <f>F196+F193</f>
        <v>21000</v>
      </c>
      <c r="G197" s="124">
        <f>G196+G193</f>
        <v>0</v>
      </c>
      <c r="H197" s="125">
        <f t="shared" si="34"/>
        <v>21000</v>
      </c>
      <c r="I197" s="124">
        <f t="shared" si="34"/>
        <v>0</v>
      </c>
      <c r="J197" s="125">
        <f>J196+J193</f>
        <v>30800</v>
      </c>
      <c r="K197" s="124">
        <f>K196+K193</f>
        <v>0</v>
      </c>
      <c r="L197" s="125">
        <f>L196+L193</f>
        <v>30800</v>
      </c>
    </row>
    <row r="198" spans="1:12" s="8" customFormat="1" ht="13.5" customHeight="1">
      <c r="A198" s="68" t="s">
        <v>11</v>
      </c>
      <c r="B198" s="54">
        <v>2.101</v>
      </c>
      <c r="C198" s="63" t="s">
        <v>101</v>
      </c>
      <c r="D198" s="124">
        <f aca="true" t="shared" si="35" ref="D198:L198">D197</f>
        <v>0</v>
      </c>
      <c r="E198" s="124">
        <f t="shared" si="35"/>
        <v>0</v>
      </c>
      <c r="F198" s="125">
        <f>F197</f>
        <v>21000</v>
      </c>
      <c r="G198" s="124">
        <f>G197</f>
        <v>0</v>
      </c>
      <c r="H198" s="125">
        <f t="shared" si="35"/>
        <v>21000</v>
      </c>
      <c r="I198" s="124">
        <f t="shared" si="35"/>
        <v>0</v>
      </c>
      <c r="J198" s="125">
        <f t="shared" si="35"/>
        <v>30800</v>
      </c>
      <c r="K198" s="124">
        <f t="shared" si="35"/>
        <v>0</v>
      </c>
      <c r="L198" s="125">
        <f t="shared" si="35"/>
        <v>30800</v>
      </c>
    </row>
    <row r="199" spans="1:12" s="8" customFormat="1" ht="13.5" customHeight="1">
      <c r="A199" s="68" t="s">
        <v>11</v>
      </c>
      <c r="B199" s="53">
        <v>2</v>
      </c>
      <c r="C199" s="37" t="s">
        <v>143</v>
      </c>
      <c r="D199" s="123">
        <f aca="true" t="shared" si="36" ref="D199:L199">D198</f>
        <v>0</v>
      </c>
      <c r="E199" s="123">
        <f t="shared" si="36"/>
        <v>0</v>
      </c>
      <c r="F199" s="118">
        <f>F198</f>
        <v>21000</v>
      </c>
      <c r="G199" s="123">
        <f>G198</f>
        <v>0</v>
      </c>
      <c r="H199" s="118">
        <f t="shared" si="36"/>
        <v>21000</v>
      </c>
      <c r="I199" s="123">
        <f t="shared" si="36"/>
        <v>0</v>
      </c>
      <c r="J199" s="118">
        <f t="shared" si="36"/>
        <v>30800</v>
      </c>
      <c r="K199" s="123">
        <f t="shared" si="36"/>
        <v>0</v>
      </c>
      <c r="L199" s="118">
        <f t="shared" si="36"/>
        <v>30800</v>
      </c>
    </row>
    <row r="200" spans="1:12" s="8" customFormat="1" ht="25.5">
      <c r="A200" s="68" t="s">
        <v>11</v>
      </c>
      <c r="B200" s="52">
        <v>4408</v>
      </c>
      <c r="C200" s="63" t="s">
        <v>107</v>
      </c>
      <c r="D200" s="123">
        <f aca="true" t="shared" si="37" ref="D200:L200">D187+D199</f>
        <v>0</v>
      </c>
      <c r="E200" s="123">
        <f t="shared" si="37"/>
        <v>0</v>
      </c>
      <c r="F200" s="118">
        <f>F187+F199</f>
        <v>21000</v>
      </c>
      <c r="G200" s="123">
        <f>G187+G199</f>
        <v>0</v>
      </c>
      <c r="H200" s="118">
        <f t="shared" si="37"/>
        <v>21000</v>
      </c>
      <c r="I200" s="123">
        <f t="shared" si="37"/>
        <v>0</v>
      </c>
      <c r="J200" s="118">
        <f t="shared" si="37"/>
        <v>40800</v>
      </c>
      <c r="K200" s="123">
        <f t="shared" si="37"/>
        <v>0</v>
      </c>
      <c r="L200" s="118">
        <f t="shared" si="37"/>
        <v>40800</v>
      </c>
    </row>
    <row r="201" spans="1:12" s="8" customFormat="1" ht="13.5" customHeight="1">
      <c r="A201" s="68"/>
      <c r="B201" s="52"/>
      <c r="C201" s="63"/>
      <c r="D201" s="109"/>
      <c r="E201" s="120"/>
      <c r="F201" s="109"/>
      <c r="G201" s="120"/>
      <c r="H201" s="109"/>
      <c r="I201" s="120"/>
      <c r="J201" s="109"/>
      <c r="K201" s="120"/>
      <c r="L201" s="109"/>
    </row>
    <row r="202" spans="1:12" s="8" customFormat="1" ht="25.5">
      <c r="A202" s="68"/>
      <c r="B202" s="52">
        <v>5475</v>
      </c>
      <c r="C202" s="63" t="s">
        <v>145</v>
      </c>
      <c r="D202" s="109"/>
      <c r="E202" s="120"/>
      <c r="F202" s="109"/>
      <c r="G202" s="120"/>
      <c r="H202" s="109"/>
      <c r="I202" s="120"/>
      <c r="J202" s="109"/>
      <c r="K202" s="120"/>
      <c r="L202" s="109"/>
    </row>
    <row r="203" spans="1:12" s="8" customFormat="1" ht="13.5" customHeight="1">
      <c r="A203" s="68"/>
      <c r="B203" s="136">
        <v>0.102</v>
      </c>
      <c r="C203" s="63" t="s">
        <v>1</v>
      </c>
      <c r="D203" s="109"/>
      <c r="E203" s="120"/>
      <c r="F203" s="109"/>
      <c r="G203" s="120"/>
      <c r="H203" s="109"/>
      <c r="I203" s="120"/>
      <c r="J203" s="109"/>
      <c r="K203" s="120"/>
      <c r="L203" s="109"/>
    </row>
    <row r="204" spans="1:12" s="8" customFormat="1" ht="13.5" customHeight="1">
      <c r="A204" s="68"/>
      <c r="B204" s="9">
        <v>60</v>
      </c>
      <c r="C204" s="37" t="s">
        <v>63</v>
      </c>
      <c r="D204" s="109"/>
      <c r="E204" s="120"/>
      <c r="F204" s="109"/>
      <c r="G204" s="120"/>
      <c r="H204" s="109"/>
      <c r="I204" s="120"/>
      <c r="J204" s="109"/>
      <c r="K204" s="120"/>
      <c r="L204" s="109"/>
    </row>
    <row r="205" spans="1:12" s="8" customFormat="1" ht="38.25">
      <c r="A205" s="138"/>
      <c r="B205" s="139">
        <v>71</v>
      </c>
      <c r="C205" s="25" t="s">
        <v>158</v>
      </c>
      <c r="D205" s="109"/>
      <c r="E205" s="120"/>
      <c r="F205" s="109"/>
      <c r="G205" s="120"/>
      <c r="H205" s="109"/>
      <c r="I205" s="120"/>
      <c r="J205" s="109"/>
      <c r="K205" s="120"/>
      <c r="L205" s="109"/>
    </row>
    <row r="206" spans="1:12" s="8" customFormat="1" ht="13.5" customHeight="1">
      <c r="A206" s="138"/>
      <c r="B206" s="174" t="s">
        <v>139</v>
      </c>
      <c r="C206" s="38" t="s">
        <v>140</v>
      </c>
      <c r="D206" s="120">
        <v>0</v>
      </c>
      <c r="E206" s="120">
        <v>0</v>
      </c>
      <c r="F206" s="109">
        <v>2050</v>
      </c>
      <c r="G206" s="120">
        <v>0</v>
      </c>
      <c r="H206" s="109">
        <v>3300</v>
      </c>
      <c r="I206" s="120">
        <v>0</v>
      </c>
      <c r="J206" s="120">
        <v>0</v>
      </c>
      <c r="K206" s="120">
        <v>0</v>
      </c>
      <c r="L206" s="120">
        <f>SUM(J206:K206)</f>
        <v>0</v>
      </c>
    </row>
    <row r="207" spans="1:12" s="8" customFormat="1" ht="12.75">
      <c r="A207" s="68"/>
      <c r="B207" s="9"/>
      <c r="C207" s="38"/>
      <c r="D207" s="120"/>
      <c r="E207" s="120"/>
      <c r="F207" s="109"/>
      <c r="G207" s="120"/>
      <c r="H207" s="109"/>
      <c r="I207" s="120"/>
      <c r="J207" s="109"/>
      <c r="K207" s="120"/>
      <c r="L207" s="109"/>
    </row>
    <row r="208" spans="1:12" s="8" customFormat="1" ht="25.5">
      <c r="A208" s="68"/>
      <c r="B208" s="9">
        <v>72</v>
      </c>
      <c r="C208" s="38" t="s">
        <v>157</v>
      </c>
      <c r="D208" s="120"/>
      <c r="E208" s="120"/>
      <c r="F208" s="109"/>
      <c r="G208" s="120"/>
      <c r="H208" s="109"/>
      <c r="I208" s="120"/>
      <c r="J208" s="109"/>
      <c r="K208" s="120"/>
      <c r="L208" s="109"/>
    </row>
    <row r="209" spans="1:12" s="8" customFormat="1" ht="12.75">
      <c r="A209" s="68"/>
      <c r="B209" s="155" t="s">
        <v>144</v>
      </c>
      <c r="C209" s="38" t="s">
        <v>140</v>
      </c>
      <c r="D209" s="120">
        <v>0</v>
      </c>
      <c r="E209" s="120">
        <v>0</v>
      </c>
      <c r="F209" s="120">
        <v>0</v>
      </c>
      <c r="G209" s="120">
        <v>0</v>
      </c>
      <c r="H209" s="120">
        <v>0</v>
      </c>
      <c r="I209" s="120">
        <v>0</v>
      </c>
      <c r="J209" s="109">
        <v>2500</v>
      </c>
      <c r="K209" s="120">
        <v>0</v>
      </c>
      <c r="L209" s="109">
        <f>SUM(J209:K209)</f>
        <v>2500</v>
      </c>
    </row>
    <row r="210" spans="1:12" s="8" customFormat="1" ht="12.75">
      <c r="A210" s="138" t="s">
        <v>11</v>
      </c>
      <c r="B210" s="175">
        <v>0.102</v>
      </c>
      <c r="C210" s="176" t="s">
        <v>1</v>
      </c>
      <c r="D210" s="124">
        <f>D206+D209</f>
        <v>0</v>
      </c>
      <c r="E210" s="124">
        <f aca="true" t="shared" si="38" ref="E210:L210">E206+E209</f>
        <v>0</v>
      </c>
      <c r="F210" s="125">
        <f t="shared" si="38"/>
        <v>2050</v>
      </c>
      <c r="G210" s="124">
        <f t="shared" si="38"/>
        <v>0</v>
      </c>
      <c r="H210" s="125">
        <f t="shared" si="38"/>
        <v>3300</v>
      </c>
      <c r="I210" s="124">
        <f t="shared" si="38"/>
        <v>0</v>
      </c>
      <c r="J210" s="125">
        <f t="shared" si="38"/>
        <v>2500</v>
      </c>
      <c r="K210" s="124">
        <f t="shared" si="38"/>
        <v>0</v>
      </c>
      <c r="L210" s="125">
        <f t="shared" si="38"/>
        <v>2500</v>
      </c>
    </row>
    <row r="211" spans="1:12" s="8" customFormat="1" ht="25.5">
      <c r="A211" s="137" t="s">
        <v>11</v>
      </c>
      <c r="B211" s="177">
        <v>5475</v>
      </c>
      <c r="C211" s="140" t="s">
        <v>145</v>
      </c>
      <c r="D211" s="124">
        <f>D210</f>
        <v>0</v>
      </c>
      <c r="E211" s="124">
        <f>E210</f>
        <v>0</v>
      </c>
      <c r="F211" s="125">
        <f>F210</f>
        <v>2050</v>
      </c>
      <c r="G211" s="124">
        <f aca="true" t="shared" si="39" ref="G211:L211">G210</f>
        <v>0</v>
      </c>
      <c r="H211" s="125">
        <f t="shared" si="39"/>
        <v>3300</v>
      </c>
      <c r="I211" s="124">
        <f t="shared" si="39"/>
        <v>0</v>
      </c>
      <c r="J211" s="125">
        <f t="shared" si="39"/>
        <v>2500</v>
      </c>
      <c r="K211" s="124">
        <f t="shared" si="39"/>
        <v>0</v>
      </c>
      <c r="L211" s="125">
        <f t="shared" si="39"/>
        <v>2500</v>
      </c>
    </row>
    <row r="212" spans="1:12" ht="12.75">
      <c r="A212" s="75" t="s">
        <v>11</v>
      </c>
      <c r="B212" s="40"/>
      <c r="C212" s="41" t="s">
        <v>61</v>
      </c>
      <c r="D212" s="122">
        <f aca="true" t="shared" si="40" ref="D212:L212">D200+D211</f>
        <v>0</v>
      </c>
      <c r="E212" s="122">
        <f t="shared" si="40"/>
        <v>0</v>
      </c>
      <c r="F212" s="111">
        <f t="shared" si="40"/>
        <v>23050</v>
      </c>
      <c r="G212" s="122">
        <f t="shared" si="40"/>
        <v>0</v>
      </c>
      <c r="H212" s="111">
        <f t="shared" si="40"/>
        <v>24300</v>
      </c>
      <c r="I212" s="122">
        <f t="shared" si="40"/>
        <v>0</v>
      </c>
      <c r="J212" s="111">
        <f t="shared" si="40"/>
        <v>43300</v>
      </c>
      <c r="K212" s="122">
        <f t="shared" si="40"/>
        <v>0</v>
      </c>
      <c r="L212" s="111">
        <f t="shared" si="40"/>
        <v>43300</v>
      </c>
    </row>
    <row r="213" spans="1:12" ht="12.75">
      <c r="A213" s="75" t="s">
        <v>11</v>
      </c>
      <c r="B213" s="40"/>
      <c r="C213" s="41" t="s">
        <v>4</v>
      </c>
      <c r="D213" s="133">
        <f aca="true" t="shared" si="41" ref="D213:L213">D212+D174</f>
        <v>16414</v>
      </c>
      <c r="E213" s="133">
        <f t="shared" si="41"/>
        <v>150349</v>
      </c>
      <c r="F213" s="133">
        <f t="shared" si="41"/>
        <v>40879</v>
      </c>
      <c r="G213" s="133">
        <f t="shared" si="41"/>
        <v>151153</v>
      </c>
      <c r="H213" s="133">
        <f t="shared" si="41"/>
        <v>59512</v>
      </c>
      <c r="I213" s="133">
        <f t="shared" si="41"/>
        <v>160894</v>
      </c>
      <c r="J213" s="133">
        <f t="shared" si="41"/>
        <v>71034</v>
      </c>
      <c r="K213" s="133">
        <f t="shared" si="41"/>
        <v>195533</v>
      </c>
      <c r="L213" s="133">
        <f t="shared" si="41"/>
        <v>266567</v>
      </c>
    </row>
    <row r="214" spans="1:12" ht="14.25" customHeight="1">
      <c r="A214" s="134"/>
      <c r="B214" s="156"/>
      <c r="C214" s="160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1:12" ht="12.75">
      <c r="A215" s="66" t="s">
        <v>13</v>
      </c>
      <c r="B215" s="43">
        <v>2408</v>
      </c>
      <c r="C215" s="29" t="s">
        <v>109</v>
      </c>
      <c r="D215" s="90"/>
      <c r="E215" s="90"/>
      <c r="F215" s="90"/>
      <c r="G215" s="90"/>
      <c r="H215" s="90"/>
      <c r="I215" s="90"/>
      <c r="J215" s="90"/>
      <c r="K215" s="90"/>
      <c r="L215" s="90"/>
    </row>
    <row r="216" spans="1:12" ht="12.75">
      <c r="A216" s="66"/>
      <c r="B216" s="112">
        <v>1.911</v>
      </c>
      <c r="C216" s="113" t="s">
        <v>106</v>
      </c>
      <c r="D216" s="80">
        <v>18</v>
      </c>
      <c r="E216" s="163">
        <v>65</v>
      </c>
      <c r="F216" s="80" t="s">
        <v>26</v>
      </c>
      <c r="G216" s="80" t="s">
        <v>26</v>
      </c>
      <c r="H216" s="80" t="s">
        <v>26</v>
      </c>
      <c r="I216" s="80" t="s">
        <v>26</v>
      </c>
      <c r="J216" s="80" t="s">
        <v>26</v>
      </c>
      <c r="K216" s="80" t="s">
        <v>26</v>
      </c>
      <c r="L216" s="80" t="s">
        <v>26</v>
      </c>
    </row>
    <row r="217" spans="1:12" ht="12.75">
      <c r="A217" s="74"/>
      <c r="B217" s="57"/>
      <c r="C217" s="141"/>
      <c r="D217" s="114"/>
      <c r="E217" s="114"/>
      <c r="F217" s="114"/>
      <c r="G217" s="114"/>
      <c r="H217" s="114"/>
      <c r="I217" s="114"/>
      <c r="J217" s="114"/>
      <c r="K217" s="114"/>
      <c r="L217" s="114"/>
    </row>
  </sheetData>
  <sheetProtection/>
  <autoFilter ref="A21:L216"/>
  <mergeCells count="10">
    <mergeCell ref="A1:L1"/>
    <mergeCell ref="A2:L2"/>
    <mergeCell ref="F20:G20"/>
    <mergeCell ref="J20:L20"/>
    <mergeCell ref="J19:L19"/>
    <mergeCell ref="D19:E19"/>
    <mergeCell ref="F19:G19"/>
    <mergeCell ref="H19:I19"/>
    <mergeCell ref="H20:I20"/>
    <mergeCell ref="D20:E2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90" useFirstPageNumber="1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2012-06-20T18:44:11Z</cp:lastPrinted>
  <dcterms:created xsi:type="dcterms:W3CDTF">2004-06-02T16:14:39Z</dcterms:created>
  <dcterms:modified xsi:type="dcterms:W3CDTF">2012-06-23T08:00:13Z</dcterms:modified>
  <cp:category/>
  <cp:version/>
  <cp:contentType/>
  <cp:contentStatus/>
</cp:coreProperties>
</file>